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F:\Марина 2014\марина\"/>
    </mc:Choice>
  </mc:AlternateContent>
  <bookViews>
    <workbookView xWindow="0" yWindow="105" windowWidth="19320" windowHeight="13800" activeTab="3"/>
  </bookViews>
  <sheets>
    <sheet name="Templ" sheetId="1" r:id="rId1"/>
    <sheet name="Data" sheetId="7" r:id="rId2"/>
    <sheet name="Вид 1" sheetId="8" r:id="rId3"/>
    <sheet name="Protocol" sheetId="9" r:id="rId4"/>
  </sheets>
  <functionGroups builtInGroupCount="18"/>
  <calcPr calcId="152511"/>
</workbook>
</file>

<file path=xl/calcChain.xml><?xml version="1.0" encoding="utf-8"?>
<calcChain xmlns="http://schemas.openxmlformats.org/spreadsheetml/2006/main">
  <c r="B12" i="9" l="1"/>
  <c r="F10" i="9"/>
  <c r="G10" i="9" s="1"/>
  <c r="F17" i="9"/>
  <c r="G17" i="9" s="1"/>
  <c r="F14" i="9"/>
  <c r="G14" i="9" s="1"/>
  <c r="F15" i="9"/>
  <c r="G15" i="9" s="1"/>
  <c r="F11" i="9"/>
  <c r="G11" i="9" s="1"/>
  <c r="F12" i="9"/>
  <c r="G12" i="9" s="1"/>
  <c r="F13" i="9"/>
  <c r="G13" i="9" s="1"/>
  <c r="F16" i="9"/>
  <c r="G16" i="9" s="1"/>
  <c r="D10" i="9"/>
  <c r="C10" i="9"/>
  <c r="E16" i="9"/>
  <c r="D16" i="9"/>
  <c r="C16" i="9"/>
  <c r="E15" i="9"/>
  <c r="D15" i="9"/>
  <c r="C15" i="9"/>
  <c r="E17" i="9"/>
  <c r="D17" i="9"/>
  <c r="C17" i="9"/>
  <c r="E14" i="9"/>
  <c r="D14" i="9"/>
  <c r="C14" i="9"/>
  <c r="E12" i="9"/>
  <c r="D12" i="9"/>
  <c r="C12" i="9"/>
  <c r="E13" i="9"/>
  <c r="D13" i="9"/>
  <c r="C13" i="9"/>
  <c r="E11" i="9"/>
  <c r="D11" i="9"/>
  <c r="C11" i="9"/>
  <c r="H15" i="9" l="1"/>
  <c r="H16" i="9"/>
  <c r="H17" i="9"/>
  <c r="H10" i="9"/>
  <c r="H14" i="9"/>
  <c r="H12" i="9"/>
  <c r="H11" i="9"/>
  <c r="H13" i="9"/>
  <c r="M24" i="8" l="1"/>
  <c r="J25" i="8"/>
  <c r="J24" i="8"/>
  <c r="M22" i="8"/>
  <c r="J23" i="8"/>
  <c r="J22" i="8"/>
  <c r="M20" i="8"/>
  <c r="J21" i="8"/>
  <c r="J20" i="8"/>
  <c r="M18" i="8"/>
  <c r="J19" i="8"/>
  <c r="J18" i="8"/>
  <c r="M16" i="8"/>
  <c r="J17" i="8"/>
  <c r="J16" i="8"/>
  <c r="M14" i="8"/>
  <c r="J15" i="8"/>
  <c r="J14" i="8"/>
  <c r="M12" i="8"/>
  <c r="J13" i="8"/>
  <c r="J12" i="8"/>
  <c r="M10" i="8"/>
  <c r="J11" i="8"/>
  <c r="J10" i="8"/>
  <c r="C24" i="8"/>
  <c r="B24" i="8"/>
  <c r="C22" i="8"/>
  <c r="B22" i="8"/>
  <c r="C20" i="8"/>
  <c r="B20" i="8"/>
  <c r="C18" i="8"/>
  <c r="B18" i="8"/>
  <c r="C16" i="8"/>
  <c r="B16" i="8"/>
  <c r="C14" i="8"/>
  <c r="B14" i="8"/>
  <c r="C12" i="8"/>
  <c r="B12" i="8"/>
  <c r="C10" i="8"/>
  <c r="B10" i="8"/>
  <c r="M17" i="7"/>
  <c r="L17" i="7"/>
  <c r="K17" i="7"/>
  <c r="J17" i="7"/>
  <c r="I17" i="7"/>
  <c r="M16" i="7"/>
  <c r="L16" i="7"/>
  <c r="K16" i="7"/>
  <c r="J16" i="7"/>
  <c r="I16" i="7"/>
  <c r="M15" i="7"/>
  <c r="L15" i="7"/>
  <c r="K15" i="7"/>
  <c r="J15" i="7"/>
  <c r="I15" i="7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M10" i="7"/>
  <c r="L10" i="7"/>
  <c r="K10" i="7"/>
  <c r="J10" i="7"/>
  <c r="I10" i="7"/>
  <c r="B17" i="7"/>
  <c r="B16" i="7"/>
  <c r="B15" i="7"/>
  <c r="B14" i="7"/>
  <c r="B13" i="7"/>
  <c r="B12" i="7"/>
  <c r="B11" i="7"/>
  <c r="Y7" i="1"/>
  <c r="AA6" i="1"/>
  <c r="Y6" i="1"/>
  <c r="N7" i="1"/>
  <c r="N23" i="1"/>
  <c r="N22" i="1"/>
  <c r="N20" i="1"/>
  <c r="P20" i="1"/>
  <c r="N6" i="1"/>
  <c r="P6" i="1"/>
  <c r="B7" i="1"/>
</calcChain>
</file>

<file path=xl/comments1.xml><?xml version="1.0" encoding="utf-8"?>
<comments xmlns="http://schemas.openxmlformats.org/spreadsheetml/2006/main">
  <authors>
    <author>Valued Acer Customer</author>
    <author>Vladimir</author>
    <author>Saga</author>
  </authors>
  <commentLis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5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гимнастки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команды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команды</t>
        </r>
      </text>
    </comment>
    <comment ref="C20" authorId="2" shapeId="0">
      <text>
        <r>
          <rPr>
            <b/>
            <sz val="8"/>
            <color indexed="81"/>
            <rFont val="Tahoma"/>
            <family val="2"/>
            <charset val="204"/>
          </rPr>
          <t>Сюда вводится название команды</t>
        </r>
      </text>
    </comment>
    <comment ref="C21" authorId="2" shapeId="0">
      <text>
        <r>
          <rPr>
            <b/>
            <sz val="8"/>
            <color indexed="81"/>
            <rFont val="Tahoma"/>
            <family val="2"/>
            <charset val="204"/>
          </rPr>
          <t>А далее фамилии гимнасток команды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  <author>Vladimir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тренер гимнастки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L9" authorId="1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имеющийся у гимнастки разряд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</commentList>
</comments>
</file>

<file path=xl/comments3.xml><?xml version="1.0" encoding="utf-8"?>
<comments xmlns="http://schemas.openxmlformats.org/spreadsheetml/2006/main">
  <authors>
    <author>Valued Acer Customer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</commentList>
</comments>
</file>

<file path=xl/comments4.xml><?xml version="1.0" encoding="utf-8"?>
<comments xmlns="http://schemas.openxmlformats.org/spreadsheetml/2006/main">
  <authors>
    <author>Valued Acer Customer</author>
  </authors>
  <commentList>
    <comment ref="C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Фамилия и Имя гимнастки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этот столбец вводится год рождения гимнастки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  <charset val="204"/>
          </rPr>
          <t>В этом столбце указывается город и/или спортивное общество гимнастки</t>
        </r>
      </text>
    </comment>
  </commentList>
</comments>
</file>

<file path=xl/sharedStrings.xml><?xml version="1.0" encoding="utf-8"?>
<sst xmlns="http://schemas.openxmlformats.org/spreadsheetml/2006/main" count="105" uniqueCount="48">
  <si>
    <t>№</t>
  </si>
  <si>
    <t>Год</t>
  </si>
  <si>
    <t>Разряд</t>
  </si>
  <si>
    <t>Город</t>
  </si>
  <si>
    <t>Тренер</t>
  </si>
  <si>
    <t>Команда/Гимнастка</t>
  </si>
  <si>
    <t>г.р.</t>
  </si>
  <si>
    <t>Оценка</t>
  </si>
  <si>
    <t>Сбавка</t>
  </si>
  <si>
    <t>Сумма</t>
  </si>
  <si>
    <r>
      <t>D</t>
    </r>
    <r>
      <rPr>
        <b/>
        <sz val="9"/>
        <rFont val="Arial Cyr"/>
        <charset val="204"/>
      </rPr>
      <t>1</t>
    </r>
  </si>
  <si>
    <r>
      <t>D</t>
    </r>
    <r>
      <rPr>
        <b/>
        <sz val="9"/>
        <rFont val="Arial Cyr"/>
        <charset val="204"/>
      </rPr>
      <t>2</t>
    </r>
  </si>
  <si>
    <t>A</t>
  </si>
  <si>
    <t>E</t>
  </si>
  <si>
    <t>МЕСТО</t>
  </si>
  <si>
    <t>Гимнастка</t>
  </si>
  <si>
    <t>Список участников соревнований</t>
  </si>
  <si>
    <t>Название соревнований</t>
  </si>
  <si>
    <t>D</t>
  </si>
  <si>
    <t>Главный судья</t>
  </si>
  <si>
    <t>Главный секретарь</t>
  </si>
  <si>
    <t>Сводный протокол</t>
  </si>
  <si>
    <t>Вид соревнований</t>
  </si>
  <si>
    <t>Количество видов:</t>
  </si>
  <si>
    <t>Вид оценки:</t>
  </si>
  <si>
    <t>Индивидуальные</t>
  </si>
  <si>
    <t>Число участников</t>
  </si>
  <si>
    <t xml:space="preserve"> Dulgheru Nicoleta</t>
  </si>
  <si>
    <t>MDA</t>
  </si>
  <si>
    <t>Kindelan Casanas Melissa Marian</t>
  </si>
  <si>
    <t>CUB</t>
  </si>
  <si>
    <t>Mainovskaya Yelizaveta</t>
  </si>
  <si>
    <t>KAZ</t>
  </si>
  <si>
    <t>Balickaya Margaritaa</t>
  </si>
  <si>
    <t/>
  </si>
  <si>
    <t>UKR</t>
  </si>
  <si>
    <t>Osokin Ksenia</t>
  </si>
  <si>
    <t>ISR</t>
  </si>
  <si>
    <t>Khakimova Diyorakhon</t>
  </si>
  <si>
    <t>UZB</t>
  </si>
  <si>
    <t>Moussaoui Sofia</t>
  </si>
  <si>
    <t>MAR</t>
  </si>
  <si>
    <t>Lambrekht Oksana</t>
  </si>
  <si>
    <t>RUS Ivanovo-Tomsk</t>
  </si>
  <si>
    <t>Жеребьевка</t>
  </si>
  <si>
    <t>Вид 1</t>
  </si>
  <si>
    <t>Место</t>
  </si>
  <si>
    <t>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</si>
</sst>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0.0"/>
    <numFmt numFmtId="165" formatCode="0.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8"/>
      <color indexed="81"/>
      <name val="Tahoma"/>
      <family val="2"/>
      <charset val="204"/>
    </font>
    <font>
      <sz val="12"/>
      <name val="Arial Cyr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" borderId="11" xfId="0" applyFill="1" applyBorder="1"/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4" borderId="1" xfId="0" applyFill="1" applyBorder="1"/>
    <xf numFmtId="6" fontId="0" fillId="2" borderId="1" xfId="0" applyNumberFormat="1" applyFill="1" applyBorder="1"/>
    <xf numFmtId="0" fontId="4" fillId="0" borderId="0" xfId="0" applyFont="1" applyBorder="1" applyAlignment="1">
      <alignment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7" fillId="0" borderId="0" xfId="0" applyFont="1" applyAlignment="1">
      <alignment horizontal="right"/>
    </xf>
    <xf numFmtId="164" fontId="0" fillId="0" borderId="18" xfId="0" applyNumberFormat="1" applyFill="1" applyBorder="1" applyAlignment="1">
      <alignment horizontal="center"/>
    </xf>
    <xf numFmtId="0" fontId="0" fillId="2" borderId="8" xfId="0" applyFill="1" applyBorder="1"/>
    <xf numFmtId="165" fontId="0" fillId="3" borderId="5" xfId="0" applyNumberFormat="1" applyFill="1" applyBorder="1" applyAlignment="1"/>
    <xf numFmtId="165" fontId="0" fillId="3" borderId="11" xfId="0" applyNumberFormat="1" applyFill="1" applyBorder="1" applyAlignment="1"/>
    <xf numFmtId="0" fontId="4" fillId="0" borderId="0" xfId="0" applyFont="1" applyBorder="1" applyAlignment="1">
      <alignment horizontal="right" vertical="center" wrapText="1"/>
    </xf>
    <xf numFmtId="0" fontId="0" fillId="0" borderId="1" xfId="0" applyBorder="1"/>
    <xf numFmtId="165" fontId="4" fillId="0" borderId="5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0</xdr:rowOff>
        </xdr:from>
        <xdr:to>
          <xdr:col>2</xdr:col>
          <xdr:colOff>1143000</xdr:colOff>
          <xdr:row>1</xdr:row>
          <xdr:rowOff>47625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0</xdr:row>
          <xdr:rowOff>0</xdr:rowOff>
        </xdr:from>
        <xdr:to>
          <xdr:col>3</xdr:col>
          <xdr:colOff>152400</xdr:colOff>
          <xdr:row>1</xdr:row>
          <xdr:rowOff>47625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33</xdr:row>
      <xdr:rowOff>0</xdr:rowOff>
    </xdr:from>
    <xdr:to>
      <xdr:col>2</xdr:col>
      <xdr:colOff>352425</xdr:colOff>
      <xdr:row>40</xdr:row>
      <xdr:rowOff>104775</xdr:rowOff>
    </xdr:to>
    <xdr:pic>
      <xdr:nvPicPr>
        <xdr:cNvPr id="1041" name="Pictur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915025"/>
          <a:ext cx="952500" cy="1238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0</xdr:row>
          <xdr:rowOff>0</xdr:rowOff>
        </xdr:from>
        <xdr:to>
          <xdr:col>8</xdr:col>
          <xdr:colOff>304800</xdr:colOff>
          <xdr:row>1</xdr:row>
          <xdr:rowOff>85725</xdr:rowOff>
        </xdr:to>
        <xdr:sp macro="" textlink="">
          <xdr:nvSpPr>
            <xdr:cNvPr id="467974" name="Button 6" hidden="1">
              <a:extLst>
                <a:ext uri="{63B3BB69-23CF-44E3-9099-C40C66FF867C}">
                  <a14:compatExt spid="_x0000_s467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1</xdr:row>
          <xdr:rowOff>85725</xdr:rowOff>
        </xdr:from>
        <xdr:to>
          <xdr:col>8</xdr:col>
          <xdr:colOff>304800</xdr:colOff>
          <xdr:row>3</xdr:row>
          <xdr:rowOff>19050</xdr:rowOff>
        </xdr:to>
        <xdr:sp macro="" textlink="">
          <xdr:nvSpPr>
            <xdr:cNvPr id="467975" name="Button 7" hidden="1">
              <a:extLst>
                <a:ext uri="{63B3BB69-23CF-44E3-9099-C40C66FF867C}">
                  <a14:compatExt spid="_x0000_s467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Оценки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1</xdr:row>
          <xdr:rowOff>85725</xdr:rowOff>
        </xdr:from>
        <xdr:to>
          <xdr:col>9</xdr:col>
          <xdr:colOff>609600</xdr:colOff>
          <xdr:row>3</xdr:row>
          <xdr:rowOff>19050</xdr:rowOff>
        </xdr:to>
        <xdr:sp macro="" textlink="">
          <xdr:nvSpPr>
            <xdr:cNvPr id="467976" name="Button 8" hidden="1">
              <a:extLst>
                <a:ext uri="{63B3BB69-23CF-44E3-9099-C40C66FF867C}">
                  <a14:compatExt spid="_x0000_s467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Уд. оценки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3</xdr:row>
          <xdr:rowOff>19050</xdr:rowOff>
        </xdr:from>
        <xdr:to>
          <xdr:col>8</xdr:col>
          <xdr:colOff>304800</xdr:colOff>
          <xdr:row>4</xdr:row>
          <xdr:rowOff>114300</xdr:rowOff>
        </xdr:to>
        <xdr:sp macro="" textlink="">
          <xdr:nvSpPr>
            <xdr:cNvPr id="467977" name="Button 9" hidden="1">
              <a:extLst>
                <a:ext uri="{63B3BB69-23CF-44E3-9099-C40C66FF867C}">
                  <a14:compatExt spid="_x0000_s467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Протокол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3</xdr:row>
          <xdr:rowOff>19050</xdr:rowOff>
        </xdr:from>
        <xdr:to>
          <xdr:col>9</xdr:col>
          <xdr:colOff>609600</xdr:colOff>
          <xdr:row>4</xdr:row>
          <xdr:rowOff>114300</xdr:rowOff>
        </xdr:to>
        <xdr:sp macro="" textlink="">
          <xdr:nvSpPr>
            <xdr:cNvPr id="467978" name="Button 10" hidden="1">
              <a:extLst>
                <a:ext uri="{63B3BB69-23CF-44E3-9099-C40C66FF867C}">
                  <a14:compatExt spid="_x0000_s467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Уд. Протокол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304800</xdr:colOff>
          <xdr:row>0</xdr:row>
          <xdr:rowOff>0</xdr:rowOff>
        </xdr:from>
        <xdr:to>
          <xdr:col>9</xdr:col>
          <xdr:colOff>609600</xdr:colOff>
          <xdr:row>1</xdr:row>
          <xdr:rowOff>85725</xdr:rowOff>
        </xdr:to>
        <xdr:sp macro="" textlink="">
          <xdr:nvSpPr>
            <xdr:cNvPr id="467979" name="Button 11" hidden="1">
              <a:extLst>
                <a:ext uri="{63B3BB69-23CF-44E3-9099-C40C66FF867C}">
                  <a14:compatExt spid="_x0000_s467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+ участник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B32"/>
  <sheetViews>
    <sheetView workbookViewId="0">
      <selection activeCell="B30" sqref="B30:G32"/>
    </sheetView>
  </sheetViews>
  <sheetFormatPr defaultRowHeight="12.75" x14ac:dyDescent="0.2"/>
  <cols>
    <col min="3" max="3" width="33.28515625" customWidth="1"/>
    <col min="6" max="6" width="19.5703125" customWidth="1"/>
    <col min="7" max="7" width="20.140625" customWidth="1"/>
    <col min="12" max="12" width="9.5703125" customWidth="1"/>
    <col min="13" max="13" width="10" customWidth="1"/>
    <col min="14" max="14" width="13.140625" customWidth="1"/>
    <col min="15" max="15" width="10.5703125" customWidth="1"/>
    <col min="16" max="16" width="11.7109375" customWidth="1"/>
    <col min="17" max="17" width="11.5703125" customWidth="1"/>
    <col min="18" max="18" width="9.5703125" customWidth="1"/>
    <col min="25" max="25" width="11.140625" customWidth="1"/>
    <col min="26" max="26" width="10.85546875" customWidth="1"/>
    <col min="28" max="28" width="9.7109375" customWidth="1"/>
  </cols>
  <sheetData>
    <row r="1" spans="1:28" x14ac:dyDescent="0.2">
      <c r="A1">
        <v>1</v>
      </c>
    </row>
    <row r="4" spans="1:28" ht="16.5" customHeight="1" thickBot="1" x14ac:dyDescent="0.3">
      <c r="B4" s="48" t="s">
        <v>16</v>
      </c>
      <c r="C4" s="48"/>
      <c r="D4" s="48"/>
      <c r="E4" s="48"/>
      <c r="F4" s="48"/>
      <c r="G4" s="48"/>
      <c r="I4" s="50" t="s">
        <v>17</v>
      </c>
      <c r="J4" s="50"/>
      <c r="K4" s="50"/>
      <c r="L4" s="50"/>
      <c r="M4" s="50"/>
      <c r="N4" s="51"/>
      <c r="O4" s="51"/>
      <c r="P4" s="51"/>
      <c r="Q4" s="51"/>
    </row>
    <row r="5" spans="1:28" ht="16.5" thickBot="1" x14ac:dyDescent="0.25">
      <c r="B5" s="1" t="s">
        <v>0</v>
      </c>
      <c r="C5" s="1" t="s">
        <v>15</v>
      </c>
      <c r="D5" s="1" t="s">
        <v>1</v>
      </c>
      <c r="E5" s="1" t="s">
        <v>2</v>
      </c>
      <c r="F5" s="1" t="s">
        <v>3</v>
      </c>
      <c r="G5" s="1" t="s">
        <v>4</v>
      </c>
      <c r="I5" s="4"/>
      <c r="J5" s="5">
        <v>1</v>
      </c>
      <c r="K5" s="5">
        <v>2</v>
      </c>
      <c r="L5" s="5">
        <v>3</v>
      </c>
      <c r="M5" s="5">
        <v>4</v>
      </c>
      <c r="N5" s="5" t="s">
        <v>7</v>
      </c>
      <c r="O5" s="5" t="s">
        <v>8</v>
      </c>
      <c r="P5" s="5" t="s">
        <v>9</v>
      </c>
      <c r="Q5" s="24" t="s">
        <v>14</v>
      </c>
      <c r="S5" s="4"/>
      <c r="T5" s="5">
        <v>1</v>
      </c>
      <c r="U5" s="5">
        <v>2</v>
      </c>
      <c r="V5" s="5">
        <v>3</v>
      </c>
      <c r="W5" s="5">
        <v>4</v>
      </c>
      <c r="X5" s="5">
        <v>5</v>
      </c>
      <c r="Y5" s="5" t="s">
        <v>7</v>
      </c>
      <c r="Z5" s="5" t="s">
        <v>8</v>
      </c>
      <c r="AA5" s="5" t="s">
        <v>9</v>
      </c>
      <c r="AB5" s="24" t="s">
        <v>14</v>
      </c>
    </row>
    <row r="6" spans="1:28" ht="15.75" x14ac:dyDescent="0.2">
      <c r="B6" s="3">
        <v>1</v>
      </c>
      <c r="C6" s="3"/>
      <c r="D6" s="3"/>
      <c r="E6" s="3"/>
      <c r="F6" s="3"/>
      <c r="G6" s="3"/>
      <c r="I6" s="6" t="s">
        <v>18</v>
      </c>
      <c r="J6" s="7"/>
      <c r="K6" s="8"/>
      <c r="L6" s="9"/>
      <c r="M6" s="10"/>
      <c r="N6" s="34">
        <f>(SUM(J6:M6)-(MIN(J6:M6)+MAX(J6:M6)))/2</f>
        <v>0</v>
      </c>
      <c r="O6" s="39"/>
      <c r="P6" s="43">
        <f>SUM(N6:N7)-SUM(O6:O7)</f>
        <v>0</v>
      </c>
      <c r="Q6" s="45"/>
      <c r="S6" s="6" t="s">
        <v>18</v>
      </c>
      <c r="T6" s="7"/>
      <c r="U6" s="8"/>
      <c r="V6" s="9"/>
      <c r="W6" s="10"/>
      <c r="X6" s="37"/>
      <c r="Y6" s="34">
        <f>(SUM(T6:W6)-(MIN(T6:W6)+MAX(T6:W6)))/2</f>
        <v>0</v>
      </c>
      <c r="Z6" s="11"/>
      <c r="AA6" s="43">
        <f>SUM(Y6:Y7)-SUM(Z6:Z7)</f>
        <v>0</v>
      </c>
      <c r="AB6" s="45"/>
    </row>
    <row r="7" spans="1:28" ht="16.5" thickBot="1" x14ac:dyDescent="0.25">
      <c r="B7" s="3">
        <f>B6+1</f>
        <v>2</v>
      </c>
      <c r="C7" s="3"/>
      <c r="D7" s="3"/>
      <c r="E7" s="3"/>
      <c r="F7" s="3"/>
      <c r="G7" s="3"/>
      <c r="I7" s="20" t="s">
        <v>13</v>
      </c>
      <c r="J7" s="21"/>
      <c r="K7" s="21"/>
      <c r="L7" s="21"/>
      <c r="M7" s="21"/>
      <c r="N7" s="35">
        <f>(SUM(J7:M7)-(MIN(J7:M7)+MAX(J7:M7)))/2</f>
        <v>0</v>
      </c>
      <c r="O7" s="40"/>
      <c r="P7" s="44"/>
      <c r="Q7" s="46"/>
      <c r="S7" s="20" t="s">
        <v>13</v>
      </c>
      <c r="T7" s="21"/>
      <c r="U7" s="21"/>
      <c r="V7" s="21"/>
      <c r="W7" s="21"/>
      <c r="X7" s="21"/>
      <c r="Y7" s="35">
        <f>(SUM(T7:X7)-(MIN(T7:X7)+MAX(T7:X7)))/3</f>
        <v>0</v>
      </c>
      <c r="Z7" s="23"/>
      <c r="AA7" s="44"/>
      <c r="AB7" s="46"/>
    </row>
    <row r="13" spans="1:28" ht="15.75" x14ac:dyDescent="0.2">
      <c r="J13" s="28"/>
      <c r="K13" s="28"/>
      <c r="L13" s="28"/>
    </row>
    <row r="15" spans="1:28" ht="16.5" customHeight="1" x14ac:dyDescent="0.2">
      <c r="C15" s="41" t="s">
        <v>21</v>
      </c>
      <c r="D15" s="49"/>
      <c r="E15" s="49"/>
      <c r="F15" s="49"/>
      <c r="G15" s="49"/>
      <c r="H15" s="28"/>
      <c r="I15" s="28"/>
    </row>
    <row r="18" spans="2:17" ht="13.5" thickBot="1" x14ac:dyDescent="0.25"/>
    <row r="19" spans="2:17" ht="16.5" thickBot="1" x14ac:dyDescent="0.25">
      <c r="B19" s="25" t="s">
        <v>0</v>
      </c>
      <c r="C19" s="25" t="s">
        <v>5</v>
      </c>
      <c r="D19" s="25" t="s">
        <v>6</v>
      </c>
      <c r="E19" s="25" t="s">
        <v>2</v>
      </c>
      <c r="F19" s="25" t="s">
        <v>3</v>
      </c>
      <c r="G19" s="25" t="s">
        <v>4</v>
      </c>
      <c r="I19" s="4"/>
      <c r="J19" s="5">
        <v>1</v>
      </c>
      <c r="K19" s="5">
        <v>2</v>
      </c>
      <c r="L19" s="5">
        <v>3</v>
      </c>
      <c r="M19" s="5">
        <v>4</v>
      </c>
      <c r="N19" s="5" t="s">
        <v>7</v>
      </c>
      <c r="O19" s="5" t="s">
        <v>8</v>
      </c>
      <c r="P19" s="5" t="s">
        <v>9</v>
      </c>
      <c r="Q19" s="24" t="s">
        <v>14</v>
      </c>
    </row>
    <row r="20" spans="2:17" ht="15.75" x14ac:dyDescent="0.2">
      <c r="B20" s="26">
        <v>1</v>
      </c>
      <c r="C20" s="26"/>
      <c r="D20" s="26"/>
      <c r="E20" s="26"/>
      <c r="F20" s="26"/>
      <c r="G20" s="26"/>
      <c r="I20" s="6" t="s">
        <v>10</v>
      </c>
      <c r="J20" s="7"/>
      <c r="K20" s="8"/>
      <c r="L20" s="9"/>
      <c r="M20" s="10"/>
      <c r="N20" s="29">
        <f>(SUM(J20:M20)-(MIN(J20:M20)+MAX(J20:M20)))/2</f>
        <v>0</v>
      </c>
      <c r="O20" s="11"/>
      <c r="P20" s="31">
        <f>SUM(N20:N23)-SUM(O20:O23)</f>
        <v>0</v>
      </c>
      <c r="Q20" s="45"/>
    </row>
    <row r="21" spans="2:17" ht="15.75" x14ac:dyDescent="0.2">
      <c r="B21" s="2"/>
      <c r="C21" s="3"/>
      <c r="D21" s="3"/>
      <c r="E21" s="27"/>
      <c r="F21" s="3"/>
      <c r="G21" s="3"/>
      <c r="I21" s="12" t="s">
        <v>11</v>
      </c>
      <c r="J21" s="13"/>
      <c r="K21" s="14"/>
      <c r="L21" s="15"/>
      <c r="M21" s="16"/>
      <c r="N21" s="30">
        <v>0</v>
      </c>
      <c r="O21" s="17"/>
      <c r="P21" s="32"/>
      <c r="Q21" s="47"/>
    </row>
    <row r="22" spans="2:17" ht="15.75" x14ac:dyDescent="0.2">
      <c r="B22" s="2"/>
      <c r="C22" s="3"/>
      <c r="D22" s="3"/>
      <c r="E22" s="3"/>
      <c r="F22" s="3"/>
      <c r="G22" s="3"/>
      <c r="I22" s="12" t="s">
        <v>12</v>
      </c>
      <c r="J22" s="18"/>
      <c r="K22" s="18"/>
      <c r="L22" s="18"/>
      <c r="M22" s="18"/>
      <c r="N22" s="19">
        <f>(SUM(J22:M22)-(MIN(J22:M22)+MAX(J22:M22)))/2</f>
        <v>0</v>
      </c>
      <c r="O22" s="17"/>
      <c r="P22" s="32"/>
      <c r="Q22" s="47"/>
    </row>
    <row r="23" spans="2:17" ht="16.5" thickBot="1" x14ac:dyDescent="0.25">
      <c r="B23" s="2"/>
      <c r="C23" s="3"/>
      <c r="D23" s="3"/>
      <c r="E23" s="3"/>
      <c r="F23" s="3"/>
      <c r="G23" s="3"/>
      <c r="I23" s="20" t="s">
        <v>13</v>
      </c>
      <c r="J23" s="21"/>
      <c r="K23" s="21"/>
      <c r="L23" s="21"/>
      <c r="M23" s="21"/>
      <c r="N23" s="22">
        <f>(SUM(J23:M23)-(MIN(J23:M23)+MAX(J23:M23)))/2</f>
        <v>0</v>
      </c>
      <c r="O23" s="23"/>
      <c r="P23" s="33"/>
      <c r="Q23" s="46"/>
    </row>
    <row r="24" spans="2:17" x14ac:dyDescent="0.2">
      <c r="B24" s="2"/>
      <c r="C24" s="3"/>
      <c r="D24" s="3"/>
      <c r="E24" s="3"/>
      <c r="F24" s="3"/>
      <c r="G24" s="3"/>
    </row>
    <row r="25" spans="2:17" x14ac:dyDescent="0.2">
      <c r="B25" s="2"/>
      <c r="C25" s="3"/>
      <c r="D25" s="3"/>
      <c r="E25" s="3"/>
      <c r="F25" s="3"/>
      <c r="G25" s="3"/>
    </row>
    <row r="26" spans="2:17" x14ac:dyDescent="0.2">
      <c r="B26" s="2"/>
      <c r="C26" s="3"/>
      <c r="D26" s="3"/>
      <c r="E26" s="3"/>
      <c r="F26" s="3"/>
      <c r="G26" s="3"/>
    </row>
    <row r="30" spans="2:17" ht="15" x14ac:dyDescent="0.2">
      <c r="C30" s="36" t="s">
        <v>19</v>
      </c>
      <c r="F30" s="38"/>
      <c r="G30" s="38"/>
    </row>
    <row r="31" spans="2:17" ht="15" x14ac:dyDescent="0.2">
      <c r="C31" s="36"/>
    </row>
    <row r="32" spans="2:17" ht="15" x14ac:dyDescent="0.2">
      <c r="C32" s="36" t="s">
        <v>20</v>
      </c>
      <c r="F32" s="38"/>
      <c r="G32" s="38"/>
    </row>
  </sheetData>
  <protectedRanges>
    <protectedRange sqref="AA6" name="Диапазон13"/>
    <protectedRange sqref="P6" name="Диапазон12"/>
    <protectedRange sqref="Z6:Z7" name="Диапазон5"/>
    <protectedRange sqref="T7:X7" name="Диапазон4"/>
    <protectedRange sqref="T6:W6" name="Диапазон3"/>
    <protectedRange sqref="J6:M7" name="Диапазон1"/>
    <protectedRange sqref="O6:O7" name="Диапазон2"/>
    <protectedRange sqref="C6:G7" name="Диапазон6"/>
    <protectedRange sqref="C20:G20" name="Диапазон7"/>
    <protectedRange sqref="C21:G21" name="Диапазон8"/>
    <protectedRange sqref="D15" name="Диапазон9"/>
    <protectedRange sqref="F30:G30" name="Диапазон10"/>
    <protectedRange sqref="F32:G32" name="Диапазон11"/>
  </protectedRanges>
  <mergeCells count="9">
    <mergeCell ref="AA6:AA7"/>
    <mergeCell ref="AB6:AB7"/>
    <mergeCell ref="Q20:Q23"/>
    <mergeCell ref="B4:G4"/>
    <mergeCell ref="D15:G15"/>
    <mergeCell ref="P6:P7"/>
    <mergeCell ref="Q6:Q7"/>
    <mergeCell ref="I4:M4"/>
    <mergeCell ref="N4:Q4"/>
  </mergeCells>
  <phoneticPr fontId="3" type="noConversion"/>
  <dataValidations count="1">
    <dataValidation type="decimal" allowBlank="1" showInputMessage="1" showErrorMessage="1" sqref="J6:M7 T7:X7 T6:W6">
      <formula1>0</formula1>
      <formula2>20</formula2>
    </dataValidation>
  </dataValidations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Pict="0" macro="[0]!_xludf.Clear">
                <anchor moveWithCells="1">
                  <from>
                    <xdr:col>1</xdr:col>
                    <xdr:colOff>581025</xdr:colOff>
                    <xdr:row>0</xdr:row>
                    <xdr:rowOff>0</xdr:rowOff>
                  </from>
                  <to>
                    <xdr:col>2</xdr:col>
                    <xdr:colOff>1143000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Start">
                <anchor moveWithCells="1">
                  <from>
                    <xdr:col>2</xdr:col>
                    <xdr:colOff>1219200</xdr:colOff>
                    <xdr:row>0</xdr:row>
                    <xdr:rowOff>0</xdr:rowOff>
                  </from>
                  <to>
                    <xdr:col>3</xdr:col>
                    <xdr:colOff>152400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7"/>
  <sheetViews>
    <sheetView workbookViewId="0">
      <selection activeCell="B9" sqref="B9:G9"/>
    </sheetView>
  </sheetViews>
  <sheetFormatPr defaultRowHeight="12.75" x14ac:dyDescent="0.2"/>
  <cols>
    <col min="3" max="3" width="33.28515625" customWidth="1"/>
    <col min="6" max="6" width="19.5703125" customWidth="1"/>
    <col min="7" max="7" width="20.140625" customWidth="1"/>
    <col min="10" max="10" width="33.28515625" customWidth="1"/>
    <col min="13" max="13" width="19.5703125" customWidth="1"/>
  </cols>
  <sheetData>
    <row r="2" spans="2:13" x14ac:dyDescent="0.2">
      <c r="C2" t="s">
        <v>22</v>
      </c>
      <c r="D2" t="s">
        <v>25</v>
      </c>
    </row>
    <row r="3" spans="2:13" x14ac:dyDescent="0.2">
      <c r="C3" t="s">
        <v>26</v>
      </c>
      <c r="D3">
        <v>8</v>
      </c>
    </row>
    <row r="5" spans="2:13" x14ac:dyDescent="0.2">
      <c r="C5" t="s">
        <v>23</v>
      </c>
      <c r="D5">
        <v>1</v>
      </c>
    </row>
    <row r="6" spans="2:13" x14ac:dyDescent="0.2">
      <c r="C6" t="s">
        <v>24</v>
      </c>
      <c r="D6">
        <v>5</v>
      </c>
    </row>
    <row r="8" spans="2:13" ht="15.75" x14ac:dyDescent="0.2">
      <c r="B8" s="48" t="s">
        <v>16</v>
      </c>
      <c r="C8" s="48"/>
      <c r="D8" s="48"/>
      <c r="E8" s="48"/>
      <c r="F8" s="48"/>
      <c r="G8" s="48"/>
      <c r="I8" t="s">
        <v>44</v>
      </c>
    </row>
    <row r="9" spans="2:13" x14ac:dyDescent="0.2">
      <c r="B9" s="1" t="s">
        <v>0</v>
      </c>
      <c r="C9" s="1" t="s">
        <v>15</v>
      </c>
      <c r="D9" s="1" t="s">
        <v>1</v>
      </c>
      <c r="E9" s="1" t="s">
        <v>2</v>
      </c>
      <c r="F9" s="1" t="s">
        <v>3</v>
      </c>
      <c r="G9" s="1" t="s">
        <v>4</v>
      </c>
      <c r="I9" s="1" t="s">
        <v>0</v>
      </c>
      <c r="J9" s="1" t="s">
        <v>15</v>
      </c>
      <c r="K9" s="1" t="s">
        <v>1</v>
      </c>
      <c r="L9" s="1" t="s">
        <v>2</v>
      </c>
      <c r="M9" s="1" t="s">
        <v>3</v>
      </c>
    </row>
    <row r="10" spans="2:13" x14ac:dyDescent="0.2">
      <c r="B10" s="3">
        <v>1</v>
      </c>
      <c r="C10" s="3" t="s">
        <v>27</v>
      </c>
      <c r="D10" s="3">
        <v>1999</v>
      </c>
      <c r="E10" s="3">
        <v>20438</v>
      </c>
      <c r="F10" s="3" t="s">
        <v>28</v>
      </c>
      <c r="G10" s="3"/>
      <c r="I10" s="42">
        <f>$B$16</f>
        <v>7</v>
      </c>
      <c r="J10" s="42" t="str">
        <f>$C$16</f>
        <v>Moussaoui Sofia</v>
      </c>
      <c r="K10" s="42">
        <f>$D$16</f>
        <v>2001</v>
      </c>
      <c r="L10" s="42">
        <f>$E$16</f>
        <v>29418</v>
      </c>
      <c r="M10" s="42" t="str">
        <f>$F$16</f>
        <v>MAR</v>
      </c>
    </row>
    <row r="11" spans="2:13" x14ac:dyDescent="0.2">
      <c r="B11" s="3">
        <f t="shared" ref="B11:B17" si="0">B10+1</f>
        <v>2</v>
      </c>
      <c r="C11" s="3" t="s">
        <v>29</v>
      </c>
      <c r="D11" s="3">
        <v>1999</v>
      </c>
      <c r="E11" s="3">
        <v>21737</v>
      </c>
      <c r="F11" s="3" t="s">
        <v>30</v>
      </c>
      <c r="G11" s="3"/>
      <c r="I11" s="42">
        <f>$B$11</f>
        <v>2</v>
      </c>
      <c r="J11" s="42" t="str">
        <f>$C$11</f>
        <v>Kindelan Casanas Melissa Marian</v>
      </c>
      <c r="K11" s="42">
        <f>$D$11</f>
        <v>1999</v>
      </c>
      <c r="L11" s="42">
        <f>$E$11</f>
        <v>21737</v>
      </c>
      <c r="M11" s="42" t="str">
        <f>$F$11</f>
        <v>CUB</v>
      </c>
    </row>
    <row r="12" spans="2:13" x14ac:dyDescent="0.2">
      <c r="B12" s="3">
        <f t="shared" si="0"/>
        <v>3</v>
      </c>
      <c r="C12" s="3" t="s">
        <v>31</v>
      </c>
      <c r="D12" s="3">
        <v>1999</v>
      </c>
      <c r="E12" s="3">
        <v>22863</v>
      </c>
      <c r="F12" s="3" t="s">
        <v>32</v>
      </c>
      <c r="G12" s="3"/>
      <c r="I12" s="42">
        <f>$B$12</f>
        <v>3</v>
      </c>
      <c r="J12" s="42" t="str">
        <f>$C$12</f>
        <v>Mainovskaya Yelizaveta</v>
      </c>
      <c r="K12" s="42">
        <f>$D$12</f>
        <v>1999</v>
      </c>
      <c r="L12" s="42">
        <f>$E$12</f>
        <v>22863</v>
      </c>
      <c r="M12" s="42" t="str">
        <f>$F$12</f>
        <v>KAZ</v>
      </c>
    </row>
    <row r="13" spans="2:13" x14ac:dyDescent="0.2">
      <c r="B13" s="3">
        <f t="shared" si="0"/>
        <v>4</v>
      </c>
      <c r="C13" s="3" t="s">
        <v>33</v>
      </c>
      <c r="D13" s="3">
        <v>2001</v>
      </c>
      <c r="E13" s="3" t="s">
        <v>34</v>
      </c>
      <c r="F13" s="3" t="s">
        <v>35</v>
      </c>
      <c r="G13" s="3"/>
      <c r="I13" s="42">
        <f>$B$10</f>
        <v>1</v>
      </c>
      <c r="J13" s="42" t="str">
        <f>$C$10</f>
        <v xml:space="preserve"> Dulgheru Nicoleta</v>
      </c>
      <c r="K13" s="42">
        <f>$D$10</f>
        <v>1999</v>
      </c>
      <c r="L13" s="42">
        <f>$E$10</f>
        <v>20438</v>
      </c>
      <c r="M13" s="42" t="str">
        <f>$F$10</f>
        <v>MDA</v>
      </c>
    </row>
    <row r="14" spans="2:13" x14ac:dyDescent="0.2">
      <c r="B14" s="3">
        <f t="shared" si="0"/>
        <v>5</v>
      </c>
      <c r="C14" s="3" t="s">
        <v>36</v>
      </c>
      <c r="D14" s="3">
        <v>2001</v>
      </c>
      <c r="E14" s="3">
        <v>29146</v>
      </c>
      <c r="F14" s="3" t="s">
        <v>37</v>
      </c>
      <c r="G14" s="3"/>
      <c r="I14" s="42">
        <f>$B$15</f>
        <v>6</v>
      </c>
      <c r="J14" s="42" t="str">
        <f>$C$15</f>
        <v>Khakimova Diyorakhon</v>
      </c>
      <c r="K14" s="42">
        <f>$D$15</f>
        <v>2000</v>
      </c>
      <c r="L14" s="42">
        <f>$E$15</f>
        <v>29339</v>
      </c>
      <c r="M14" s="42" t="str">
        <f>$F$15</f>
        <v>UZB</v>
      </c>
    </row>
    <row r="15" spans="2:13" x14ac:dyDescent="0.2">
      <c r="B15" s="3">
        <f t="shared" si="0"/>
        <v>6</v>
      </c>
      <c r="C15" s="3" t="s">
        <v>38</v>
      </c>
      <c r="D15" s="3">
        <v>2000</v>
      </c>
      <c r="E15" s="3">
        <v>29339</v>
      </c>
      <c r="F15" s="3" t="s">
        <v>39</v>
      </c>
      <c r="G15" s="3"/>
      <c r="I15" s="42">
        <f>$B$13</f>
        <v>4</v>
      </c>
      <c r="J15" s="42" t="str">
        <f>$C$13</f>
        <v>Balickaya Margaritaa</v>
      </c>
      <c r="K15" s="42">
        <f>$D$13</f>
        <v>2001</v>
      </c>
      <c r="L15" s="42" t="str">
        <f>$E$13</f>
        <v/>
      </c>
      <c r="M15" s="42" t="str">
        <f>$F$13</f>
        <v>UKR</v>
      </c>
    </row>
    <row r="16" spans="2:13" x14ac:dyDescent="0.2">
      <c r="B16" s="3">
        <f t="shared" si="0"/>
        <v>7</v>
      </c>
      <c r="C16" s="3" t="s">
        <v>40</v>
      </c>
      <c r="D16" s="3">
        <v>2001</v>
      </c>
      <c r="E16" s="3">
        <v>29418</v>
      </c>
      <c r="F16" s="3" t="s">
        <v>41</v>
      </c>
      <c r="G16" s="3"/>
      <c r="I16" s="42">
        <f>$B$14</f>
        <v>5</v>
      </c>
      <c r="J16" s="42" t="str">
        <f>$C$14</f>
        <v>Osokin Ksenia</v>
      </c>
      <c r="K16" s="42">
        <f>$D$14</f>
        <v>2001</v>
      </c>
      <c r="L16" s="42">
        <f>$E$14</f>
        <v>29146</v>
      </c>
      <c r="M16" s="42" t="str">
        <f>$F$14</f>
        <v>ISR</v>
      </c>
    </row>
    <row r="17" spans="2:13" x14ac:dyDescent="0.2">
      <c r="B17" s="3">
        <f t="shared" si="0"/>
        <v>8</v>
      </c>
      <c r="C17" s="3" t="s">
        <v>42</v>
      </c>
      <c r="D17" s="3">
        <v>2000</v>
      </c>
      <c r="E17" s="3">
        <v>23198</v>
      </c>
      <c r="F17" s="3" t="s">
        <v>43</v>
      </c>
      <c r="G17" s="3"/>
      <c r="I17" s="42">
        <f>$B$17</f>
        <v>8</v>
      </c>
      <c r="J17" s="42" t="str">
        <f>$C$17</f>
        <v>Lambrekht Oksana</v>
      </c>
      <c r="K17" s="42">
        <f>$D$17</f>
        <v>2000</v>
      </c>
      <c r="L17" s="42">
        <f>$E$17</f>
        <v>23198</v>
      </c>
      <c r="M17" s="42" t="str">
        <f>$F$17</f>
        <v>RUS Ivanovo-Tomsk</v>
      </c>
    </row>
  </sheetData>
  <sheetProtection algorithmName="SHA-512" hashValue="9OFiSIvL/ZTAIyILgprpmAiXviYTD1bQ3zYxNOuIK3fQhJ3ggKaRKW4qIL5X6+5riIqcZXuWERhNbWTS4WO3Rg==" saltValue="o+J0fK2GaJHxS8M0g51cgQ==" spinCount="100000" sheet="1" objects="1" scenarios="1"/>
  <protectedRanges>
    <protectedRange sqref="C10:G17" name="Диапазон6"/>
  </protectedRanges>
  <mergeCells count="1">
    <mergeCell ref="B8:G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7974" r:id="rId3" name="Button 6">
              <controlPr defaultSize="0" print="0" autoFill="0" autoPict="0" macro="[0]!Random">
                <anchor>
                  <from>
                    <xdr:col>7</xdr:col>
                    <xdr:colOff>0</xdr:colOff>
                    <xdr:row>0</xdr:row>
                    <xdr:rowOff>0</xdr:rowOff>
                  </from>
                  <to>
                    <xdr:col>8</xdr:col>
                    <xdr:colOff>304800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5" r:id="rId4" name="Button 7">
              <controlPr defaultSize="0" print="0" autoFill="0" autoPict="0" macro="[0]!CreateJobs">
                <anchor>
                  <from>
                    <xdr:col>7</xdr:col>
                    <xdr:colOff>0</xdr:colOff>
                    <xdr:row>1</xdr:row>
                    <xdr:rowOff>85725</xdr:rowOff>
                  </from>
                  <to>
                    <xdr:col>8</xdr:col>
                    <xdr:colOff>304800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6" r:id="rId5" name="Button 8">
              <controlPr defaultSize="0" print="0" autoFill="0" autoPict="0" macro="[0]!ClearJobs">
                <anchor>
                  <from>
                    <xdr:col>8</xdr:col>
                    <xdr:colOff>304800</xdr:colOff>
                    <xdr:row>1</xdr:row>
                    <xdr:rowOff>85725</xdr:rowOff>
                  </from>
                  <to>
                    <xdr:col>9</xdr:col>
                    <xdr:colOff>609600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7" r:id="rId6" name="Button 9">
              <controlPr defaultSize="0" print="0" autoFill="0" autoPict="0" macro="[0]!CreateProtocol">
                <anchor>
                  <from>
                    <xdr:col>7</xdr:col>
                    <xdr:colOff>0</xdr:colOff>
                    <xdr:row>3</xdr:row>
                    <xdr:rowOff>19050</xdr:rowOff>
                  </from>
                  <to>
                    <xdr:col>8</xdr:col>
                    <xdr:colOff>304800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8" r:id="rId7" name="Button 10">
              <controlPr defaultSize="0" print="0" autoFill="0" autoPict="0" macro="[0]!ClearProtocol">
                <anchor>
                  <from>
                    <xdr:col>8</xdr:col>
                    <xdr:colOff>304800</xdr:colOff>
                    <xdr:row>3</xdr:row>
                    <xdr:rowOff>19050</xdr:rowOff>
                  </from>
                  <to>
                    <xdr:col>9</xdr:col>
                    <xdr:colOff>609600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79" r:id="rId8" name="Button 11">
              <controlPr defaultSize="0" print="0" autoFill="0" autoPict="0" macro="[0]!AddPlayer">
                <anchor>
                  <from>
                    <xdr:col>8</xdr:col>
                    <xdr:colOff>304800</xdr:colOff>
                    <xdr:row>0</xdr:row>
                    <xdr:rowOff>0</xdr:rowOff>
                  </from>
                  <to>
                    <xdr:col>9</xdr:col>
                    <xdr:colOff>609600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5"/>
  <sheetViews>
    <sheetView topLeftCell="A2" workbookViewId="0">
      <selection activeCell="L26" sqref="L26"/>
    </sheetView>
  </sheetViews>
  <sheetFormatPr defaultRowHeight="12.75" x14ac:dyDescent="0.2"/>
  <cols>
    <col min="3" max="3" width="33.28515625" customWidth="1"/>
    <col min="10" max="10" width="11.140625" customWidth="1"/>
    <col min="11" max="11" width="10.85546875" customWidth="1"/>
    <col min="13" max="13" width="9.7109375" customWidth="1"/>
  </cols>
  <sheetData>
    <row r="1" spans="2:13" hidden="1" x14ac:dyDescent="0.2">
      <c r="D1">
        <v>2</v>
      </c>
      <c r="E1">
        <v>9</v>
      </c>
      <c r="F1">
        <v>13</v>
      </c>
    </row>
    <row r="8" spans="2:13" ht="13.5" thickBot="1" x14ac:dyDescent="0.25"/>
    <row r="9" spans="2:13" ht="16.5" thickBot="1" x14ac:dyDescent="0.25">
      <c r="B9" s="1" t="s">
        <v>0</v>
      </c>
      <c r="C9" s="1" t="s">
        <v>15</v>
      </c>
      <c r="D9" s="4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 t="s">
        <v>7</v>
      </c>
      <c r="K9" s="5" t="s">
        <v>8</v>
      </c>
      <c r="L9" s="5" t="s">
        <v>9</v>
      </c>
      <c r="M9" s="24" t="s">
        <v>14</v>
      </c>
    </row>
    <row r="10" spans="2:13" ht="15.75" x14ac:dyDescent="0.2">
      <c r="B10" s="52">
        <f>Data!$B$16</f>
        <v>7</v>
      </c>
      <c r="C10" s="54" t="str">
        <f>Data!$C$16</f>
        <v>Moussaoui Sofia</v>
      </c>
      <c r="D10" s="6" t="s">
        <v>18</v>
      </c>
      <c r="E10" s="7"/>
      <c r="F10" s="8"/>
      <c r="G10" s="9"/>
      <c r="H10" s="10"/>
      <c r="I10" s="37"/>
      <c r="J10" s="34">
        <f>(SUM(E10:H10)-(MIN(E10:H10)+MAX(E10:H10)))/2</f>
        <v>0</v>
      </c>
      <c r="K10" s="11"/>
      <c r="L10" s="43">
        <v>13.233000000000001</v>
      </c>
      <c r="M10" s="45">
        <f>RANK(L10,$L$10:$L$25,0)</f>
        <v>7</v>
      </c>
    </row>
    <row r="11" spans="2:13" ht="16.5" thickBot="1" x14ac:dyDescent="0.25">
      <c r="B11" s="53"/>
      <c r="C11" s="55"/>
      <c r="D11" s="20" t="s">
        <v>13</v>
      </c>
      <c r="E11" s="21"/>
      <c r="F11" s="21"/>
      <c r="G11" s="21"/>
      <c r="H11" s="21"/>
      <c r="I11" s="21"/>
      <c r="J11" s="35">
        <f>(SUM(E11:I11)-(MIN(E11:I11)+MAX(E11:I11)))/3</f>
        <v>0</v>
      </c>
      <c r="K11" s="23"/>
      <c r="L11" s="44"/>
      <c r="M11" s="46"/>
    </row>
    <row r="12" spans="2:13" ht="15.75" x14ac:dyDescent="0.2">
      <c r="B12" s="52">
        <f>Data!$B$11</f>
        <v>2</v>
      </c>
      <c r="C12" s="54" t="str">
        <f>Data!$C$11</f>
        <v>Kindelan Casanas Melissa Marian</v>
      </c>
      <c r="D12" s="6" t="s">
        <v>18</v>
      </c>
      <c r="E12" s="7"/>
      <c r="F12" s="8"/>
      <c r="G12" s="9"/>
      <c r="H12" s="10"/>
      <c r="I12" s="37"/>
      <c r="J12" s="34">
        <f>(SUM(E12:H12)-(MIN(E12:H12)+MAX(E12:H12)))/2</f>
        <v>0</v>
      </c>
      <c r="K12" s="11"/>
      <c r="L12" s="43">
        <v>14.25</v>
      </c>
      <c r="M12" s="45">
        <f>RANK(L12,$L$10:$L$25,0)</f>
        <v>4</v>
      </c>
    </row>
    <row r="13" spans="2:13" ht="16.5" thickBot="1" x14ac:dyDescent="0.25">
      <c r="B13" s="53"/>
      <c r="C13" s="55"/>
      <c r="D13" s="20" t="s">
        <v>13</v>
      </c>
      <c r="E13" s="21"/>
      <c r="F13" s="21"/>
      <c r="G13" s="21"/>
      <c r="H13" s="21"/>
      <c r="I13" s="21"/>
      <c r="J13" s="35">
        <f>(SUM(E13:I13)-(MIN(E13:I13)+MAX(E13:I13)))/3</f>
        <v>0</v>
      </c>
      <c r="K13" s="23"/>
      <c r="L13" s="44"/>
      <c r="M13" s="46"/>
    </row>
    <row r="14" spans="2:13" ht="15.75" x14ac:dyDescent="0.2">
      <c r="B14" s="52">
        <f>Data!$B$12</f>
        <v>3</v>
      </c>
      <c r="C14" s="54" t="str">
        <f>Data!$C$12</f>
        <v>Mainovskaya Yelizaveta</v>
      </c>
      <c r="D14" s="6" t="s">
        <v>18</v>
      </c>
      <c r="E14" s="7"/>
      <c r="F14" s="8"/>
      <c r="G14" s="9"/>
      <c r="H14" s="10"/>
      <c r="I14" s="37"/>
      <c r="J14" s="34">
        <f>(SUM(E14:H14)-(MIN(E14:H14)+MAX(E14:H14)))/2</f>
        <v>0</v>
      </c>
      <c r="K14" s="11"/>
      <c r="L14" s="43">
        <v>14.933</v>
      </c>
      <c r="M14" s="45">
        <f>RANK(L14,$L$10:$L$25,0)</f>
        <v>3</v>
      </c>
    </row>
    <row r="15" spans="2:13" ht="16.5" thickBot="1" x14ac:dyDescent="0.25">
      <c r="B15" s="53"/>
      <c r="C15" s="55"/>
      <c r="D15" s="20" t="s">
        <v>13</v>
      </c>
      <c r="E15" s="21"/>
      <c r="F15" s="21"/>
      <c r="G15" s="21"/>
      <c r="H15" s="21"/>
      <c r="I15" s="21"/>
      <c r="J15" s="35">
        <f>(SUM(E15:I15)-(MIN(E15:I15)+MAX(E15:I15)))/3</f>
        <v>0</v>
      </c>
      <c r="K15" s="23"/>
      <c r="L15" s="44"/>
      <c r="M15" s="46"/>
    </row>
    <row r="16" spans="2:13" ht="15.75" x14ac:dyDescent="0.2">
      <c r="B16" s="52">
        <f>Data!$B$10</f>
        <v>1</v>
      </c>
      <c r="C16" s="54" t="str">
        <f>Data!$C$10</f>
        <v xml:space="preserve"> Dulgheru Nicoleta</v>
      </c>
      <c r="D16" s="6" t="s">
        <v>18</v>
      </c>
      <c r="E16" s="7"/>
      <c r="F16" s="8"/>
      <c r="G16" s="9"/>
      <c r="H16" s="10"/>
      <c r="I16" s="37"/>
      <c r="J16" s="34">
        <f>(SUM(E16:H16)-(MIN(E16:H16)+MAX(E16:H16)))/2</f>
        <v>0</v>
      </c>
      <c r="K16" s="11"/>
      <c r="L16" s="43">
        <v>14.967000000000001</v>
      </c>
      <c r="M16" s="45">
        <f>RANK(L16,$L$10:$L$25,0)</f>
        <v>2</v>
      </c>
    </row>
    <row r="17" spans="2:13" ht="16.5" thickBot="1" x14ac:dyDescent="0.25">
      <c r="B17" s="53"/>
      <c r="C17" s="55"/>
      <c r="D17" s="20" t="s">
        <v>13</v>
      </c>
      <c r="E17" s="21"/>
      <c r="F17" s="21"/>
      <c r="G17" s="21"/>
      <c r="H17" s="21"/>
      <c r="I17" s="21"/>
      <c r="J17" s="35">
        <f>(SUM(E17:I17)-(MIN(E17:I17)+MAX(E17:I17)))/3</f>
        <v>0</v>
      </c>
      <c r="K17" s="23"/>
      <c r="L17" s="44"/>
      <c r="M17" s="46"/>
    </row>
    <row r="18" spans="2:13" ht="15.75" x14ac:dyDescent="0.2">
      <c r="B18" s="52">
        <f>Data!$B$15</f>
        <v>6</v>
      </c>
      <c r="C18" s="54" t="str">
        <f>Data!$C$15</f>
        <v>Khakimova Diyorakhon</v>
      </c>
      <c r="D18" s="6" t="s">
        <v>18</v>
      </c>
      <c r="E18" s="7"/>
      <c r="F18" s="8"/>
      <c r="G18" s="9"/>
      <c r="H18" s="10"/>
      <c r="I18" s="37"/>
      <c r="J18" s="34">
        <f>(SUM(E18:H18)-(MIN(E18:H18)+MAX(E18:H18)))/2</f>
        <v>0</v>
      </c>
      <c r="K18" s="11"/>
      <c r="L18" s="43">
        <v>13.55</v>
      </c>
      <c r="M18" s="45">
        <f>RANK(L18,$L$10:$L$25,0)</f>
        <v>6</v>
      </c>
    </row>
    <row r="19" spans="2:13" ht="16.5" thickBot="1" x14ac:dyDescent="0.25">
      <c r="B19" s="53"/>
      <c r="C19" s="55"/>
      <c r="D19" s="20" t="s">
        <v>13</v>
      </c>
      <c r="E19" s="21"/>
      <c r="F19" s="21"/>
      <c r="G19" s="21"/>
      <c r="H19" s="21"/>
      <c r="I19" s="21"/>
      <c r="J19" s="35">
        <f>(SUM(E19:I19)-(MIN(E19:I19)+MAX(E19:I19)))/3</f>
        <v>0</v>
      </c>
      <c r="K19" s="23"/>
      <c r="L19" s="44"/>
      <c r="M19" s="46"/>
    </row>
    <row r="20" spans="2:13" ht="15.75" x14ac:dyDescent="0.2">
      <c r="B20" s="52">
        <f>Data!$B$13</f>
        <v>4</v>
      </c>
      <c r="C20" s="54" t="str">
        <f>Data!$C$13</f>
        <v>Balickaya Margaritaa</v>
      </c>
      <c r="D20" s="6" t="s">
        <v>18</v>
      </c>
      <c r="E20" s="7"/>
      <c r="F20" s="8"/>
      <c r="G20" s="9"/>
      <c r="H20" s="10"/>
      <c r="I20" s="37"/>
      <c r="J20" s="34">
        <f>(SUM(E20:H20)-(MIN(E20:H20)+MAX(E20:H20)))/2</f>
        <v>0</v>
      </c>
      <c r="K20" s="11"/>
      <c r="L20" s="43">
        <v>13.683</v>
      </c>
      <c r="M20" s="45">
        <f>RANK(L20,$L$10:$L$25,0)</f>
        <v>5</v>
      </c>
    </row>
    <row r="21" spans="2:13" ht="16.5" thickBot="1" x14ac:dyDescent="0.25">
      <c r="B21" s="53"/>
      <c r="C21" s="55"/>
      <c r="D21" s="20" t="s">
        <v>13</v>
      </c>
      <c r="E21" s="21"/>
      <c r="F21" s="21"/>
      <c r="G21" s="21"/>
      <c r="H21" s="21"/>
      <c r="I21" s="21"/>
      <c r="J21" s="35">
        <f>(SUM(E21:I21)-(MIN(E21:I21)+MAX(E21:I21)))/3</f>
        <v>0</v>
      </c>
      <c r="K21" s="23"/>
      <c r="L21" s="44"/>
      <c r="M21" s="46"/>
    </row>
    <row r="22" spans="2:13" ht="15.75" x14ac:dyDescent="0.2">
      <c r="B22" s="52">
        <f>Data!$B$14</f>
        <v>5</v>
      </c>
      <c r="C22" s="54" t="str">
        <f>Data!$C$14</f>
        <v>Osokin Ksenia</v>
      </c>
      <c r="D22" s="6" t="s">
        <v>18</v>
      </c>
      <c r="E22" s="7"/>
      <c r="F22" s="8"/>
      <c r="G22" s="9"/>
      <c r="H22" s="10"/>
      <c r="I22" s="37"/>
      <c r="J22" s="34">
        <f>(SUM(E22:H22)-(MIN(E22:H22)+MAX(E22:H22)))/2</f>
        <v>0</v>
      </c>
      <c r="K22" s="11"/>
      <c r="L22" s="43">
        <v>12.567</v>
      </c>
      <c r="M22" s="45">
        <f>RANK(L22,$L$10:$L$25,0)</f>
        <v>8</v>
      </c>
    </row>
    <row r="23" spans="2:13" ht="16.5" thickBot="1" x14ac:dyDescent="0.25">
      <c r="B23" s="53"/>
      <c r="C23" s="55"/>
      <c r="D23" s="20" t="s">
        <v>13</v>
      </c>
      <c r="E23" s="21"/>
      <c r="F23" s="21"/>
      <c r="G23" s="21"/>
      <c r="H23" s="21"/>
      <c r="I23" s="21"/>
      <c r="J23" s="35">
        <f>(SUM(E23:I23)-(MIN(E23:I23)+MAX(E23:I23)))/3</f>
        <v>0</v>
      </c>
      <c r="K23" s="23"/>
      <c r="L23" s="44"/>
      <c r="M23" s="46"/>
    </row>
    <row r="24" spans="2:13" ht="15.75" x14ac:dyDescent="0.2">
      <c r="B24" s="52">
        <f>Data!$B$17</f>
        <v>8</v>
      </c>
      <c r="C24" s="54" t="str">
        <f>Data!$C$17</f>
        <v>Lambrekht Oksana</v>
      </c>
      <c r="D24" s="6" t="s">
        <v>18</v>
      </c>
      <c r="E24" s="7"/>
      <c r="F24" s="8"/>
      <c r="G24" s="9"/>
      <c r="H24" s="10"/>
      <c r="I24" s="37"/>
      <c r="J24" s="34">
        <f>(SUM(E24:H24)-(MIN(E24:H24)+MAX(E24:H24)))/2</f>
        <v>0</v>
      </c>
      <c r="K24" s="11"/>
      <c r="L24" s="43">
        <v>15.5</v>
      </c>
      <c r="M24" s="45">
        <f>RANK(L24,$L$10:$L$25,0)</f>
        <v>1</v>
      </c>
    </row>
    <row r="25" spans="2:13" ht="16.5" thickBot="1" x14ac:dyDescent="0.25">
      <c r="B25" s="53"/>
      <c r="C25" s="55"/>
      <c r="D25" s="20" t="s">
        <v>13</v>
      </c>
      <c r="E25" s="21"/>
      <c r="F25" s="21"/>
      <c r="G25" s="21"/>
      <c r="H25" s="21"/>
      <c r="I25" s="21"/>
      <c r="J25" s="35">
        <f>(SUM(E25:I25)-(MIN(E25:I25)+MAX(E25:I25)))/3</f>
        <v>0</v>
      </c>
      <c r="K25" s="23"/>
      <c r="L25" s="44"/>
      <c r="M25" s="46"/>
    </row>
  </sheetData>
  <sheetProtection algorithmName="SHA-512" hashValue="uiBqqr8FurZZzINFExcz0dh+00z5KWlONwZ684q4FkoenpRbk134+UkPOArkM6CFpdI1XIgR4/UuA2q/rYTqng==" saltValue="MHz7tTg5EDXAA4Moa+qjiw==" spinCount="100000" sheet="1" objects="1" scenarios="1"/>
  <protectedRanges>
    <protectedRange sqref="L10" name="Диапазон13"/>
    <protectedRange sqref="K10:K11" name="Диапазон5"/>
    <protectedRange sqref="E11:I11" name="Диапазон4"/>
    <protectedRange sqref="E10:H10" name="Диапазон3"/>
    <protectedRange sqref="L12" name="Диапазон13_1"/>
    <protectedRange sqref="K12:K13" name="Диапазон5_1"/>
    <protectedRange sqref="E13:I13" name="Диапазон4_1"/>
    <protectedRange sqref="E12:H12" name="Диапазон3_1"/>
    <protectedRange sqref="L14" name="Диапазон13_2"/>
    <protectedRange sqref="K14:K15" name="Диапазон5_2"/>
    <protectedRange sqref="E15:I15" name="Диапазон4_2"/>
    <protectedRange sqref="E14:H14" name="Диапазон3_2"/>
    <protectedRange sqref="L16" name="Диапазон13_3"/>
    <protectedRange sqref="K16:K17" name="Диапазон5_3"/>
    <protectedRange sqref="E17:I17" name="Диапазон4_3"/>
    <protectedRange sqref="E16:H16" name="Диапазон3_3"/>
    <protectedRange sqref="L18" name="Диапазон13_4"/>
    <protectedRange sqref="K18:K19" name="Диапазон5_4"/>
    <protectedRange sqref="E19:I19" name="Диапазон4_4"/>
    <protectedRange sqref="E18:H18" name="Диапазон3_4"/>
    <protectedRange sqref="L20" name="Диапазон13_5"/>
    <protectedRange sqref="K20:K21" name="Диапазон5_5"/>
    <protectedRange sqref="E21:I21" name="Диапазон4_5"/>
    <protectedRange sqref="E20:H20" name="Диапазон3_5"/>
    <protectedRange sqref="L22" name="Диапазон13_6"/>
    <protectedRange sqref="K22:K23" name="Диапазон5_6"/>
    <protectedRange sqref="E23:I23" name="Диапазон4_6"/>
    <protectedRange sqref="E22:H22" name="Диапазон3_6"/>
    <protectedRange sqref="L24" name="Диапазон13_7"/>
    <protectedRange sqref="K24:K25" name="Диапазон5_7"/>
    <protectedRange sqref="E25:I25" name="Диапазон4_7"/>
    <protectedRange sqref="E24:H24" name="Диапазон3_7"/>
  </protectedRanges>
  <mergeCells count="32">
    <mergeCell ref="C14:C15"/>
    <mergeCell ref="M10:M11"/>
    <mergeCell ref="L12:L13"/>
    <mergeCell ref="M12:M13"/>
    <mergeCell ref="L14:L15"/>
    <mergeCell ref="M14:M15"/>
    <mergeCell ref="B22:B23"/>
    <mergeCell ref="C22:C23"/>
    <mergeCell ref="B24:B25"/>
    <mergeCell ref="C24:C25"/>
    <mergeCell ref="L10:L11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L22:L23"/>
    <mergeCell ref="M22:M23"/>
    <mergeCell ref="L24:L25"/>
    <mergeCell ref="M24:M25"/>
    <mergeCell ref="L16:L17"/>
    <mergeCell ref="M16:M17"/>
    <mergeCell ref="L18:L19"/>
    <mergeCell ref="M18:M19"/>
    <mergeCell ref="L20:L21"/>
    <mergeCell ref="M20:M21"/>
  </mergeCells>
  <dataValidations count="1">
    <dataValidation type="decimal" allowBlank="1" showInputMessage="1" showErrorMessage="1" sqref="E11:I11 E10:H10 E13:I13 E12:H12 E15:I15 E14:H14 E17:I17 E16:H16 E19:I19 E18:H18 E21:I21 E20:H20 E23:I23 E22:H22 E25:I25 E24:H24">
      <formula1>0</formula1>
      <formula2>20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H22"/>
  <sheetViews>
    <sheetView tabSelected="1" workbookViewId="0">
      <selection activeCell="F9" sqref="F9:H17"/>
    </sheetView>
  </sheetViews>
  <sheetFormatPr defaultRowHeight="12.75" x14ac:dyDescent="0.2"/>
  <cols>
    <col min="1" max="1" width="1.7109375" customWidth="1"/>
    <col min="3" max="3" width="30" customWidth="1"/>
    <col min="5" max="5" width="19.5703125" customWidth="1"/>
  </cols>
  <sheetData>
    <row r="8" spans="2:8" ht="15.75" x14ac:dyDescent="0.2">
      <c r="C8" s="41" t="s">
        <v>21</v>
      </c>
      <c r="D8" s="49"/>
      <c r="E8" s="49"/>
    </row>
    <row r="9" spans="2:8" x14ac:dyDescent="0.2">
      <c r="B9" s="1" t="s">
        <v>0</v>
      </c>
      <c r="C9" s="1" t="s">
        <v>15</v>
      </c>
      <c r="D9" s="1" t="s">
        <v>1</v>
      </c>
      <c r="E9" s="1" t="s">
        <v>3</v>
      </c>
      <c r="F9" s="56" t="s">
        <v>45</v>
      </c>
      <c r="G9" s="56" t="s">
        <v>9</v>
      </c>
      <c r="H9" s="56" t="s">
        <v>46</v>
      </c>
    </row>
    <row r="10" spans="2:8" x14ac:dyDescent="0.2">
      <c r="B10" s="42">
        <v>1</v>
      </c>
      <c r="C10" s="42" t="str">
        <f>IF(ISBLANK(Data!$C$17), "", Data!$C$17)</f>
        <v>Lambrekht Oksana</v>
      </c>
      <c r="D10" s="42">
        <f>IF(ISBLANK(Data!$D$17), "", Data!$D$17)</f>
        <v>2000</v>
      </c>
      <c r="E10" s="42" t="s">
        <v>47</v>
      </c>
      <c r="F10" s="57">
        <f>'Вид 1'!$L$24</f>
        <v>15.5</v>
      </c>
      <c r="G10" s="57">
        <f>SUM(F10:F10)</f>
        <v>15.5</v>
      </c>
      <c r="H10" s="42">
        <f>RANK(G10,$G$10:$G$17,0)</f>
        <v>1</v>
      </c>
    </row>
    <row r="11" spans="2:8" x14ac:dyDescent="0.2">
      <c r="B11" s="42">
        <v>2</v>
      </c>
      <c r="C11" s="42" t="str">
        <f>IF(ISBLANK(Data!$C$10), "", Data!$C$10)</f>
        <v xml:space="preserve"> Dulgheru Nicoleta</v>
      </c>
      <c r="D11" s="42">
        <f>IF(ISBLANK(Data!$D$10), "", Data!$D$10)</f>
        <v>1999</v>
      </c>
      <c r="E11" s="42" t="str">
        <f>IF(ISBLANK(Data!$F$10), "", Data!$F$10)</f>
        <v>MDA</v>
      </c>
      <c r="F11" s="57">
        <f>'Вид 1'!$L$16</f>
        <v>14.967000000000001</v>
      </c>
      <c r="G11" s="57">
        <f>SUM(F11:F11)</f>
        <v>14.967000000000001</v>
      </c>
      <c r="H11" s="42">
        <f>RANK(G11,$G$10:$G$17,0)</f>
        <v>2</v>
      </c>
    </row>
    <row r="12" spans="2:8" x14ac:dyDescent="0.2">
      <c r="B12" s="42">
        <f>IF(ISBLANK(Data!$B$12), "", Data!$B$12)</f>
        <v>3</v>
      </c>
      <c r="C12" s="42" t="str">
        <f>IF(ISBLANK(Data!$C$12), "", Data!$C$12)</f>
        <v>Mainovskaya Yelizaveta</v>
      </c>
      <c r="D12" s="42">
        <f>IF(ISBLANK(Data!$D$12), "", Data!$D$12)</f>
        <v>1999</v>
      </c>
      <c r="E12" s="42" t="str">
        <f>IF(ISBLANK(Data!$F$12), "", Data!$F$12)</f>
        <v>KAZ</v>
      </c>
      <c r="F12" s="57">
        <f>'Вид 1'!$L$14</f>
        <v>14.933</v>
      </c>
      <c r="G12" s="57">
        <f>SUM(F12:F12)</f>
        <v>14.933</v>
      </c>
      <c r="H12" s="42">
        <f>RANK(G12,$G$10:$G$17,0)</f>
        <v>3</v>
      </c>
    </row>
    <row r="13" spans="2:8" x14ac:dyDescent="0.2">
      <c r="B13" s="42">
        <v>4</v>
      </c>
      <c r="C13" s="42" t="str">
        <f>IF(ISBLANK(Data!$C$11), "", Data!$C$11)</f>
        <v>Kindelan Casanas Melissa Marian</v>
      </c>
      <c r="D13" s="42">
        <f>IF(ISBLANK(Data!$D$11), "", Data!$D$11)</f>
        <v>1999</v>
      </c>
      <c r="E13" s="42" t="str">
        <f>IF(ISBLANK(Data!$F$11), "", Data!$F$11)</f>
        <v>CUB</v>
      </c>
      <c r="F13" s="57">
        <f>'Вид 1'!$L$12</f>
        <v>14.25</v>
      </c>
      <c r="G13" s="57">
        <f>SUM(F13:F13)</f>
        <v>14.25</v>
      </c>
      <c r="H13" s="42">
        <f>RANK(G13,$G$10:$G$17,0)</f>
        <v>4</v>
      </c>
    </row>
    <row r="14" spans="2:8" x14ac:dyDescent="0.2">
      <c r="B14" s="42">
        <v>5</v>
      </c>
      <c r="C14" s="42" t="str">
        <f>IF(ISBLANK(Data!$C$13), "", Data!$C$13)</f>
        <v>Balickaya Margaritaa</v>
      </c>
      <c r="D14" s="42">
        <f>IF(ISBLANK(Data!$D$13), "", Data!$D$13)</f>
        <v>2001</v>
      </c>
      <c r="E14" s="42" t="str">
        <f>IF(ISBLANK(Data!$F$13), "", Data!$F$13)</f>
        <v>UKR</v>
      </c>
      <c r="F14" s="57">
        <f>'Вид 1'!$L$20</f>
        <v>13.683</v>
      </c>
      <c r="G14" s="57">
        <f>SUM(F14:F14)</f>
        <v>13.683</v>
      </c>
      <c r="H14" s="42">
        <f>RANK(G14,$G$10:$G$17,0)</f>
        <v>5</v>
      </c>
    </row>
    <row r="15" spans="2:8" x14ac:dyDescent="0.2">
      <c r="B15" s="42">
        <v>6</v>
      </c>
      <c r="C15" s="42" t="str">
        <f>IF(ISBLANK(Data!$C$15), "", Data!$C$15)</f>
        <v>Khakimova Diyorakhon</v>
      </c>
      <c r="D15" s="42">
        <f>IF(ISBLANK(Data!$D$15), "", Data!$D$15)</f>
        <v>2000</v>
      </c>
      <c r="E15" s="42" t="str">
        <f>IF(ISBLANK(Data!$F$15), "", Data!$F$15)</f>
        <v>UZB</v>
      </c>
      <c r="F15" s="57">
        <f>'Вид 1'!$L$18</f>
        <v>13.55</v>
      </c>
      <c r="G15" s="57">
        <f>SUM(F15:F15)</f>
        <v>13.55</v>
      </c>
      <c r="H15" s="42">
        <f>RANK(G15,$G$10:$G$17,0)</f>
        <v>6</v>
      </c>
    </row>
    <row r="16" spans="2:8" x14ac:dyDescent="0.2">
      <c r="B16" s="42">
        <v>7</v>
      </c>
      <c r="C16" s="42" t="str">
        <f>IF(ISBLANK(Data!$C$16), "", Data!$C$16)</f>
        <v>Moussaoui Sofia</v>
      </c>
      <c r="D16" s="42">
        <f>IF(ISBLANK(Data!$D$16), "", Data!$D$16)</f>
        <v>2001</v>
      </c>
      <c r="E16" s="42" t="str">
        <f>IF(ISBLANK(Data!$F$16), "", Data!$F$16)</f>
        <v>MAR</v>
      </c>
      <c r="F16" s="57">
        <f>'Вид 1'!$L$10</f>
        <v>13.233000000000001</v>
      </c>
      <c r="G16" s="57">
        <f>SUM(F16:F16)</f>
        <v>13.233000000000001</v>
      </c>
      <c r="H16" s="42">
        <f>RANK(G16,$G$10:$G$17,0)</f>
        <v>7</v>
      </c>
    </row>
    <row r="17" spans="2:8" x14ac:dyDescent="0.2">
      <c r="B17" s="42">
        <v>8</v>
      </c>
      <c r="C17" s="42" t="str">
        <f>IF(ISBLANK(Data!$C$14), "", Data!$C$14)</f>
        <v>Osokin Ksenia</v>
      </c>
      <c r="D17" s="42">
        <f>IF(ISBLANK(Data!$D$14), "", Data!$D$14)</f>
        <v>2001</v>
      </c>
      <c r="E17" s="42" t="str">
        <f>IF(ISBLANK(Data!$F$14), "", Data!$F$14)</f>
        <v>ISR</v>
      </c>
      <c r="F17" s="57">
        <f>'Вид 1'!$L$22</f>
        <v>12.567</v>
      </c>
      <c r="G17" s="57">
        <f>SUM(F17:F17)</f>
        <v>12.567</v>
      </c>
      <c r="H17" s="42">
        <f>RANK(G17,$G$10:$G$17,0)</f>
        <v>8</v>
      </c>
    </row>
    <row r="20" spans="2:8" ht="15" x14ac:dyDescent="0.2">
      <c r="C20" s="36" t="s">
        <v>19</v>
      </c>
      <c r="E20" s="38"/>
    </row>
    <row r="21" spans="2:8" ht="15" x14ac:dyDescent="0.2">
      <c r="C21" s="36"/>
    </row>
    <row r="22" spans="2:8" ht="15" x14ac:dyDescent="0.2">
      <c r="C22" s="36" t="s">
        <v>20</v>
      </c>
      <c r="E22" s="38"/>
    </row>
  </sheetData>
  <protectedRanges>
    <protectedRange sqref="D8" name="Диапазон9"/>
    <protectedRange sqref="E20" name="Диапазон10"/>
    <protectedRange sqref="E22" name="Диапазон11"/>
  </protectedRanges>
  <sortState ref="B10:J17">
    <sortCondition ref="H1"/>
  </sortState>
  <mergeCells count="1">
    <mergeCell ref="D8:E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Templ</vt:lpstr>
      <vt:lpstr>Data</vt:lpstr>
      <vt:lpstr>Вид 1</vt:lpstr>
      <vt:lpstr>Protocol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Lesha</dc:creator>
  <cp:lastModifiedBy>Спартак</cp:lastModifiedBy>
  <cp:lastPrinted>2014-04-19T14:48:48Z</cp:lastPrinted>
  <dcterms:created xsi:type="dcterms:W3CDTF">2012-12-18T14:05:04Z</dcterms:created>
  <dcterms:modified xsi:type="dcterms:W3CDTF">2014-04-19T14:56:03Z</dcterms:modified>
</cp:coreProperties>
</file>