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320" windowHeight="11640" activeTab="5"/>
  </bookViews>
  <sheets>
    <sheet name="Templ" sheetId="1" r:id="rId1"/>
    <sheet name="Data" sheetId="2" r:id="rId2"/>
    <sheet name="Вид 1" sheetId="3" r:id="rId3"/>
    <sheet name="Вид 2" sheetId="4" r:id="rId4"/>
    <sheet name="Вид 3" sheetId="5" r:id="rId5"/>
    <sheet name="Protocol" sheetId="6" r:id="rId6"/>
  </sheets>
  <definedNames/>
  <calcPr fullCalcOnLoad="1"/>
</workbook>
</file>

<file path=xl/comments1.xml><?xml version="1.0" encoding="utf-8"?>
<comments xmlns="http://schemas.openxmlformats.org/spreadsheetml/2006/main">
  <authors>
    <author>Valued Acer Customer</author>
    <author>Vladimir</author>
    <author>Saga</author>
  </authors>
  <commentList>
    <comment ref="C5" authorId="0">
      <text>
        <r>
          <rPr>
            <b/>
            <sz val="8"/>
            <rFont val="Tahoma"/>
            <family val="2"/>
          </rPr>
          <t>В этот столбец вводится Фамилия и Имя гимнастки</t>
        </r>
      </text>
    </comment>
    <comment ref="D5" authorId="0">
      <text>
        <r>
          <rPr>
            <b/>
            <sz val="8"/>
            <rFont val="Tahoma"/>
            <family val="2"/>
          </rPr>
          <t>В этот столбец вводится год рождения гимнастки</t>
        </r>
      </text>
    </comment>
    <comment ref="E5" authorId="1">
      <text>
        <r>
          <rPr>
            <b/>
            <sz val="8"/>
            <rFont val="Tahoma"/>
            <family val="2"/>
          </rPr>
          <t>В этот столбец вводится имеющийся у гимнастки разряд</t>
        </r>
      </text>
    </comment>
    <comment ref="F5" authorId="0">
      <text>
        <r>
          <rPr>
            <b/>
            <sz val="8"/>
            <rFont val="Tahoma"/>
            <family val="2"/>
          </rPr>
          <t>В этом столбце указывается город и/или спортивное общество гимнастки</t>
        </r>
      </text>
    </comment>
    <comment ref="G5" authorId="0">
      <text>
        <r>
          <rPr>
            <b/>
            <sz val="8"/>
            <rFont val="Tahoma"/>
            <family val="2"/>
          </rPr>
          <t>В этом столбце указывается тренер гимнастки</t>
        </r>
      </text>
    </comment>
    <comment ref="D19" authorId="0">
      <text>
        <r>
          <rPr>
            <b/>
            <sz val="8"/>
            <rFont val="Tahoma"/>
            <family val="2"/>
          </rPr>
          <t>В этот столбец вводится год рождения гимнастки</t>
        </r>
      </text>
    </comment>
    <comment ref="E19" authorId="0">
      <text>
        <r>
          <rPr>
            <b/>
            <sz val="8"/>
            <rFont val="Tahoma"/>
            <family val="2"/>
          </rPr>
          <t>В этот столбец вводится имеющийся у гимнастки разряд</t>
        </r>
      </text>
    </comment>
    <comment ref="F19" authorId="0">
      <text>
        <r>
          <rPr>
            <b/>
            <sz val="8"/>
            <rFont val="Tahoma"/>
            <family val="2"/>
          </rPr>
          <t>В этом столбце указывается город и/или спортивное общество команды</t>
        </r>
      </text>
    </comment>
    <comment ref="G19" authorId="0">
      <text>
        <r>
          <rPr>
            <b/>
            <sz val="8"/>
            <rFont val="Tahoma"/>
            <family val="2"/>
          </rPr>
          <t>В этом столбце указывается тренер команды</t>
        </r>
      </text>
    </comment>
    <comment ref="C20" authorId="2">
      <text>
        <r>
          <rPr>
            <b/>
            <sz val="8"/>
            <rFont val="Tahoma"/>
            <family val="2"/>
          </rPr>
          <t>Сюда вводится название команды</t>
        </r>
      </text>
    </comment>
    <comment ref="C21" authorId="2">
      <text>
        <r>
          <rPr>
            <b/>
            <sz val="8"/>
            <rFont val="Tahoma"/>
            <family val="2"/>
          </rPr>
          <t>А далее фамилии гимнасток команды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Valued Acer Customer</author>
    <author>Vladimir</author>
  </authors>
  <commentList>
    <comment ref="C9" authorId="0">
      <text>
        <r>
          <rPr>
            <b/>
            <sz val="8"/>
            <rFont val="Tahoma"/>
            <family val="2"/>
          </rPr>
          <t>В этот столбец вводится Фамилия и Имя гимнастки</t>
        </r>
      </text>
    </comment>
    <comment ref="D9" authorId="0">
      <text>
        <r>
          <rPr>
            <b/>
            <sz val="8"/>
            <rFont val="Tahoma"/>
            <family val="2"/>
          </rPr>
          <t>В этот столбец вводится год рождения гимнастки</t>
        </r>
      </text>
    </comment>
    <comment ref="E9" authorId="1">
      <text>
        <r>
          <rPr>
            <b/>
            <sz val="8"/>
            <rFont val="Tahoma"/>
            <family val="2"/>
          </rPr>
          <t>В этот столбец вводится имеющийся у гимнастки разряд</t>
        </r>
      </text>
    </comment>
    <comment ref="F9" authorId="0">
      <text>
        <r>
          <rPr>
            <b/>
            <sz val="8"/>
            <rFont val="Tahoma"/>
            <family val="2"/>
          </rPr>
          <t>В этом столбце указывается город и/или спортивное общество гимнастки</t>
        </r>
      </text>
    </comment>
    <comment ref="G9" authorId="0">
      <text>
        <r>
          <rPr>
            <b/>
            <sz val="8"/>
            <rFont val="Tahoma"/>
            <family val="2"/>
          </rPr>
          <t>В этом столбце указывается тренер гимнастки</t>
        </r>
      </text>
    </comment>
    <comment ref="J9" authorId="0">
      <text>
        <r>
          <rPr>
            <b/>
            <sz val="8"/>
            <rFont val="Tahoma"/>
            <family val="2"/>
          </rPr>
          <t>В этот столбец вводится Фамилия и Имя гимнастки</t>
        </r>
      </text>
    </comment>
    <comment ref="K9" authorId="0">
      <text>
        <r>
          <rPr>
            <b/>
            <sz val="8"/>
            <rFont val="Tahoma"/>
            <family val="2"/>
          </rPr>
          <t>В этот столбец вводится год рождения гимнастки</t>
        </r>
      </text>
    </comment>
    <comment ref="L9" authorId="1">
      <text>
        <r>
          <rPr>
            <b/>
            <sz val="8"/>
            <rFont val="Tahoma"/>
            <family val="2"/>
          </rPr>
          <t>В этот столбец вводится имеющийся у гимнастки разряд</t>
        </r>
      </text>
    </comment>
    <comment ref="M9" authorId="0">
      <text>
        <r>
          <rPr>
            <b/>
            <sz val="8"/>
            <rFont val="Tahoma"/>
            <family val="2"/>
          </rPr>
          <t>В этом столбце указывается город и/или спортивное общество гимнастки</t>
        </r>
      </text>
    </comment>
  </commentList>
</comments>
</file>

<file path=xl/comments3.xml><?xml version="1.0" encoding="utf-8"?>
<comments xmlns="http://schemas.openxmlformats.org/spreadsheetml/2006/main">
  <authors>
    <author>Valued Acer Customer</author>
  </authors>
  <commentList>
    <comment ref="C9" authorId="0">
      <text>
        <r>
          <rPr>
            <b/>
            <sz val="8"/>
            <rFont val="Tahoma"/>
            <family val="2"/>
          </rPr>
          <t>В этот столбец вводится Фамилия и Имя гимнастки</t>
        </r>
      </text>
    </comment>
  </commentList>
</comments>
</file>

<file path=xl/comments4.xml><?xml version="1.0" encoding="utf-8"?>
<comments xmlns="http://schemas.openxmlformats.org/spreadsheetml/2006/main">
  <authors>
    <author>Valued Acer Customer</author>
  </authors>
  <commentList>
    <comment ref="C9" authorId="0">
      <text>
        <r>
          <rPr>
            <b/>
            <sz val="8"/>
            <rFont val="Tahoma"/>
            <family val="2"/>
          </rPr>
          <t>В этот столбец вводится Фамилия и Имя гимнастки</t>
        </r>
      </text>
    </comment>
  </commentList>
</comments>
</file>

<file path=xl/comments5.xml><?xml version="1.0" encoding="utf-8"?>
<comments xmlns="http://schemas.openxmlformats.org/spreadsheetml/2006/main">
  <authors>
    <author>Valued Acer Customer</author>
  </authors>
  <commentList>
    <comment ref="C9" authorId="0">
      <text>
        <r>
          <rPr>
            <b/>
            <sz val="8"/>
            <rFont val="Tahoma"/>
            <family val="2"/>
          </rPr>
          <t>В этот столбец вводится Фамилия и Имя гимнастки</t>
        </r>
      </text>
    </comment>
  </commentList>
</comments>
</file>

<file path=xl/comments6.xml><?xml version="1.0" encoding="utf-8"?>
<comments xmlns="http://schemas.openxmlformats.org/spreadsheetml/2006/main">
  <authors>
    <author>Valued Acer Customer</author>
    <author>Vladimir</author>
  </authors>
  <commentList>
    <comment ref="C9" authorId="0">
      <text>
        <r>
          <rPr>
            <b/>
            <sz val="8"/>
            <rFont val="Tahoma"/>
            <family val="2"/>
          </rPr>
          <t>В этот столбец вводится Фамилия и Имя гимнастки</t>
        </r>
      </text>
    </comment>
    <comment ref="D9" authorId="1">
      <text>
        <r>
          <rPr>
            <b/>
            <sz val="8"/>
            <rFont val="Tahoma"/>
            <family val="2"/>
          </rPr>
          <t>В этот столбец вводится имеющийся у гимнастки разряд</t>
        </r>
      </text>
    </comment>
    <comment ref="E9" authorId="0">
      <text>
        <r>
          <rPr>
            <b/>
            <sz val="8"/>
            <rFont val="Tahoma"/>
            <family val="2"/>
          </rPr>
          <t>В этом столбце указывается город и/или спортивное общество гимнастки</t>
        </r>
      </text>
    </comment>
    <comment ref="F9" authorId="0">
      <text>
        <r>
          <rPr>
            <b/>
            <sz val="8"/>
            <rFont val="Tahoma"/>
            <family val="2"/>
          </rPr>
          <t>В этом столбце указывается тренер гимнастки</t>
        </r>
      </text>
    </comment>
  </commentList>
</comments>
</file>

<file path=xl/sharedStrings.xml><?xml version="1.0" encoding="utf-8"?>
<sst xmlns="http://schemas.openxmlformats.org/spreadsheetml/2006/main" count="214" uniqueCount="66">
  <si>
    <t>№</t>
  </si>
  <si>
    <t>Год</t>
  </si>
  <si>
    <t>Разряд</t>
  </si>
  <si>
    <t>Город</t>
  </si>
  <si>
    <t>Тренер</t>
  </si>
  <si>
    <t>Команда/Гимнастка</t>
  </si>
  <si>
    <t>г.р.</t>
  </si>
  <si>
    <t>Оценка</t>
  </si>
  <si>
    <t>Сбавка</t>
  </si>
  <si>
    <t>Сумма</t>
  </si>
  <si>
    <r>
      <t>D</t>
    </r>
    <r>
      <rPr>
        <b/>
        <sz val="9"/>
        <rFont val="Arial Cyr"/>
        <family val="0"/>
      </rPr>
      <t>1</t>
    </r>
  </si>
  <si>
    <r>
      <t>D</t>
    </r>
    <r>
      <rPr>
        <b/>
        <sz val="9"/>
        <rFont val="Arial Cyr"/>
        <family val="0"/>
      </rPr>
      <t>2</t>
    </r>
  </si>
  <si>
    <t>A</t>
  </si>
  <si>
    <t>E</t>
  </si>
  <si>
    <t>МЕСТО</t>
  </si>
  <si>
    <t>Гимнастка</t>
  </si>
  <si>
    <t>Список участников соревнований</t>
  </si>
  <si>
    <t>Название соревнований</t>
  </si>
  <si>
    <t>D</t>
  </si>
  <si>
    <t>Главный судья</t>
  </si>
  <si>
    <t>Главный секретарь</t>
  </si>
  <si>
    <t>Сводный протокол</t>
  </si>
  <si>
    <t>Индивидуальные</t>
  </si>
  <si>
    <t>Вид соревнований</t>
  </si>
  <si>
    <t>Число участников</t>
  </si>
  <si>
    <t>Количество видов:</t>
  </si>
  <si>
    <t>Вид оценки:</t>
  </si>
  <si>
    <t>Ikramova Asal</t>
  </si>
  <si>
    <t>UZB</t>
  </si>
  <si>
    <t>RUSBarnayl</t>
  </si>
  <si>
    <t>RUS Dmitrov</t>
  </si>
  <si>
    <t>RUS Ekaterinburg</t>
  </si>
  <si>
    <t>RUS Ivanovo</t>
  </si>
  <si>
    <t>RUS Kazan</t>
  </si>
  <si>
    <t>RUS Kaluga</t>
  </si>
  <si>
    <t>RUS St.Peterburg</t>
  </si>
  <si>
    <t>RUS Siktivkar</t>
  </si>
  <si>
    <t>RUS Tula</t>
  </si>
  <si>
    <t>Salos Anastasiya</t>
  </si>
  <si>
    <t>Sokolova Anna</t>
  </si>
  <si>
    <t>Komarova Alena</t>
  </si>
  <si>
    <t>Lebedeva Anna</t>
  </si>
  <si>
    <t>Gorbatina Valeriya</t>
  </si>
  <si>
    <t>Kemelova Kristina</t>
  </si>
  <si>
    <t>Susha Anastasiya</t>
  </si>
  <si>
    <t>Aupova Ekaterina</t>
  </si>
  <si>
    <t>Prokysheva Anastasiya</t>
  </si>
  <si>
    <t>Titova Vasilina</t>
  </si>
  <si>
    <t>KAZ</t>
  </si>
  <si>
    <t>Rustamkyzy Aiza</t>
  </si>
  <si>
    <t>Kyznetcova Polina</t>
  </si>
  <si>
    <t>Sadomskaya Olga</t>
  </si>
  <si>
    <t>Pronina Ramina</t>
  </si>
  <si>
    <t>Жеребьевка</t>
  </si>
  <si>
    <t xml:space="preserve">International individual/national groups Rhythmic Gymnastic  Tournament
«MARINA CUP»  April 17-21nd 2014
</t>
  </si>
  <si>
    <t>Resuilts</t>
  </si>
  <si>
    <t>gymnast</t>
  </si>
  <si>
    <t>country</t>
  </si>
  <si>
    <t>type</t>
  </si>
  <si>
    <t>total</t>
  </si>
  <si>
    <t>Rank</t>
  </si>
  <si>
    <t>RUS Barnaul</t>
  </si>
  <si>
    <t xml:space="preserve">  Сhief justice</t>
  </si>
  <si>
    <t>Bravet Quesis Juana Maria FIG CUBA</t>
  </si>
  <si>
    <t xml:space="preserve">  Chief Secretary</t>
  </si>
  <si>
    <t xml:space="preserve">                   Kalinina Lyubov                    NK RUSSIA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</si>
</sst>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00000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8"/>
      <name val="Tahoma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34" borderId="18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64" fontId="0" fillId="34" borderId="19" xfId="0" applyNumberFormat="1" applyFill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34" borderId="20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35" borderId="10" xfId="0" applyFill="1" applyBorder="1" applyAlignment="1">
      <alignment/>
    </xf>
    <xf numFmtId="6" fontId="0" fillId="33" borderId="10" xfId="0" applyNumberFormat="1" applyFill="1" applyBorder="1" applyAlignment="1">
      <alignment/>
    </xf>
    <xf numFmtId="0" fontId="4" fillId="0" borderId="0" xfId="0" applyFont="1" applyBorder="1" applyAlignment="1">
      <alignment vertical="center" wrapText="1"/>
    </xf>
    <xf numFmtId="165" fontId="0" fillId="0" borderId="14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0" fontId="7" fillId="0" borderId="0" xfId="0" applyFont="1" applyAlignment="1">
      <alignment horizontal="right"/>
    </xf>
    <xf numFmtId="164" fontId="0" fillId="0" borderId="27" xfId="0" applyNumberFormat="1" applyFill="1" applyBorder="1" applyAlignment="1">
      <alignment horizontal="center"/>
    </xf>
    <xf numFmtId="0" fontId="0" fillId="33" borderId="17" xfId="0" applyFill="1" applyBorder="1" applyAlignment="1">
      <alignment/>
    </xf>
    <xf numFmtId="165" fontId="0" fillId="34" borderId="14" xfId="0" applyNumberFormat="1" applyFill="1" applyBorder="1" applyAlignment="1">
      <alignment/>
    </xf>
    <xf numFmtId="165" fontId="0" fillId="34" borderId="20" xfId="0" applyNumberFormat="1" applyFill="1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5" fontId="4" fillId="0" borderId="14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33</xdr:row>
      <xdr:rowOff>0</xdr:rowOff>
    </xdr:from>
    <xdr:to>
      <xdr:col>2</xdr:col>
      <xdr:colOff>400050</xdr:colOff>
      <xdr:row>40</xdr:row>
      <xdr:rowOff>104775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915025"/>
          <a:ext cx="1076325" cy="1238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2</xdr:row>
      <xdr:rowOff>114300</xdr:rowOff>
    </xdr:from>
    <xdr:to>
      <xdr:col>9</xdr:col>
      <xdr:colOff>323850</xdr:colOff>
      <xdr:row>6</xdr:row>
      <xdr:rowOff>57150</xdr:rowOff>
    </xdr:to>
    <xdr:pic>
      <xdr:nvPicPr>
        <xdr:cNvPr id="1" name="Picture 2" descr="логотип F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438150"/>
          <a:ext cx="771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142875</xdr:rowOff>
    </xdr:from>
    <xdr:to>
      <xdr:col>1</xdr:col>
      <xdr:colOff>428625</xdr:colOff>
      <xdr:row>6</xdr:row>
      <xdr:rowOff>19050</xdr:rowOff>
    </xdr:to>
    <xdr:pic>
      <xdr:nvPicPr>
        <xdr:cNvPr id="2" name="Picture 1" descr="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409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32"/>
  <sheetViews>
    <sheetView zoomScalePageLayoutView="0" workbookViewId="0" topLeftCell="A1">
      <selection activeCell="B30" sqref="B30:G32"/>
    </sheetView>
  </sheetViews>
  <sheetFormatPr defaultColWidth="9.00390625" defaultRowHeight="12.75"/>
  <cols>
    <col min="3" max="3" width="33.25390625" style="0" customWidth="1"/>
    <col min="6" max="6" width="19.625" style="0" customWidth="1"/>
    <col min="7" max="7" width="20.125" style="0" customWidth="1"/>
    <col min="12" max="12" width="9.625" style="0" customWidth="1"/>
    <col min="13" max="13" width="10.00390625" style="0" customWidth="1"/>
    <col min="14" max="14" width="13.125" style="0" customWidth="1"/>
    <col min="15" max="15" width="10.625" style="0" customWidth="1"/>
    <col min="16" max="16" width="11.75390625" style="0" customWidth="1"/>
    <col min="17" max="17" width="11.625" style="0" customWidth="1"/>
    <col min="18" max="18" width="9.625" style="0" customWidth="1"/>
    <col min="25" max="25" width="11.125" style="0" customWidth="1"/>
    <col min="26" max="26" width="10.875" style="0" customWidth="1"/>
    <col min="28" max="28" width="9.75390625" style="0" customWidth="1"/>
  </cols>
  <sheetData>
    <row r="1" ht="12.75">
      <c r="A1">
        <v>1</v>
      </c>
    </row>
    <row r="4" spans="2:17" ht="16.5" customHeight="1" thickBot="1">
      <c r="B4" s="54" t="s">
        <v>16</v>
      </c>
      <c r="C4" s="54"/>
      <c r="D4" s="54"/>
      <c r="E4" s="54"/>
      <c r="F4" s="54"/>
      <c r="G4" s="54"/>
      <c r="I4" s="56" t="s">
        <v>17</v>
      </c>
      <c r="J4" s="56"/>
      <c r="K4" s="56"/>
      <c r="L4" s="56"/>
      <c r="M4" s="56"/>
      <c r="N4" s="57"/>
      <c r="O4" s="57"/>
      <c r="P4" s="57"/>
      <c r="Q4" s="57"/>
    </row>
    <row r="5" spans="2:28" ht="16.5" thickBot="1">
      <c r="B5" s="1" t="s">
        <v>0</v>
      </c>
      <c r="C5" s="1" t="s">
        <v>15</v>
      </c>
      <c r="D5" s="1" t="s">
        <v>1</v>
      </c>
      <c r="E5" s="1" t="s">
        <v>2</v>
      </c>
      <c r="F5" s="1" t="s">
        <v>3</v>
      </c>
      <c r="G5" s="1" t="s">
        <v>4</v>
      </c>
      <c r="I5" s="4"/>
      <c r="J5" s="5">
        <v>1</v>
      </c>
      <c r="K5" s="5">
        <v>2</v>
      </c>
      <c r="L5" s="5">
        <v>3</v>
      </c>
      <c r="M5" s="5">
        <v>4</v>
      </c>
      <c r="N5" s="5" t="s">
        <v>7</v>
      </c>
      <c r="O5" s="5" t="s">
        <v>8</v>
      </c>
      <c r="P5" s="5" t="s">
        <v>9</v>
      </c>
      <c r="Q5" s="24" t="s">
        <v>14</v>
      </c>
      <c r="S5" s="4"/>
      <c r="T5" s="5">
        <v>1</v>
      </c>
      <c r="U5" s="5">
        <v>2</v>
      </c>
      <c r="V5" s="5">
        <v>3</v>
      </c>
      <c r="W5" s="5">
        <v>4</v>
      </c>
      <c r="X5" s="5">
        <v>5</v>
      </c>
      <c r="Y5" s="5" t="s">
        <v>7</v>
      </c>
      <c r="Z5" s="5" t="s">
        <v>8</v>
      </c>
      <c r="AA5" s="5" t="s">
        <v>9</v>
      </c>
      <c r="AB5" s="24" t="s">
        <v>14</v>
      </c>
    </row>
    <row r="6" spans="2:28" ht="15.75">
      <c r="B6" s="3">
        <v>1</v>
      </c>
      <c r="C6" s="3"/>
      <c r="D6" s="3"/>
      <c r="E6" s="3"/>
      <c r="F6" s="3"/>
      <c r="G6" s="3"/>
      <c r="I6" s="6" t="s">
        <v>18</v>
      </c>
      <c r="J6" s="7"/>
      <c r="K6" s="8"/>
      <c r="L6" s="9"/>
      <c r="M6" s="10"/>
      <c r="N6" s="34">
        <f>(SUM(J6:M6)-(MIN(J6:M6)+MAX(J6:M6)))/2</f>
        <v>0</v>
      </c>
      <c r="O6" s="39"/>
      <c r="P6" s="49">
        <f>SUM(N6:N7)-SUM(O6:O7)</f>
        <v>0</v>
      </c>
      <c r="Q6" s="51"/>
      <c r="S6" s="6" t="s">
        <v>18</v>
      </c>
      <c r="T6" s="7"/>
      <c r="U6" s="8"/>
      <c r="V6" s="9"/>
      <c r="W6" s="10"/>
      <c r="X6" s="37"/>
      <c r="Y6" s="34">
        <f>(SUM(T6:W6)-(MIN(T6:W6)+MAX(T6:W6)))/2</f>
        <v>0</v>
      </c>
      <c r="Z6" s="11"/>
      <c r="AA6" s="49">
        <f>SUM(Y6:Y7)-SUM(Z6:Z7)</f>
        <v>0</v>
      </c>
      <c r="AB6" s="51"/>
    </row>
    <row r="7" spans="2:28" ht="16.5" thickBot="1">
      <c r="B7" s="3">
        <f>B6+1</f>
        <v>2</v>
      </c>
      <c r="C7" s="3"/>
      <c r="D7" s="3"/>
      <c r="E7" s="3"/>
      <c r="F7" s="3"/>
      <c r="G7" s="3"/>
      <c r="I7" s="20" t="s">
        <v>13</v>
      </c>
      <c r="J7" s="21"/>
      <c r="K7" s="21"/>
      <c r="L7" s="21"/>
      <c r="M7" s="21"/>
      <c r="N7" s="35">
        <f>(SUM(J7:M7)-(MIN(J7:M7)+MAX(J7:M7)))/2</f>
        <v>0</v>
      </c>
      <c r="O7" s="40"/>
      <c r="P7" s="50"/>
      <c r="Q7" s="52"/>
      <c r="S7" s="20" t="s">
        <v>13</v>
      </c>
      <c r="T7" s="21"/>
      <c r="U7" s="21"/>
      <c r="V7" s="21"/>
      <c r="W7" s="21"/>
      <c r="X7" s="21"/>
      <c r="Y7" s="35">
        <f>(SUM(T7:X7)-(MIN(T7:X7)+MAX(T7:X7)))/3</f>
        <v>0</v>
      </c>
      <c r="Z7" s="23"/>
      <c r="AA7" s="50"/>
      <c r="AB7" s="52"/>
    </row>
    <row r="13" spans="10:12" ht="15.75">
      <c r="J13" s="28"/>
      <c r="K13" s="28"/>
      <c r="L13" s="28"/>
    </row>
    <row r="15" spans="3:9" ht="16.5" customHeight="1">
      <c r="C15" s="41" t="s">
        <v>21</v>
      </c>
      <c r="D15" s="55"/>
      <c r="E15" s="55"/>
      <c r="F15" s="55"/>
      <c r="G15" s="55"/>
      <c r="H15" s="28"/>
      <c r="I15" s="28"/>
    </row>
    <row r="18" ht="13.5" thickBot="1"/>
    <row r="19" spans="2:17" ht="16.5" thickBot="1">
      <c r="B19" s="25" t="s">
        <v>0</v>
      </c>
      <c r="C19" s="25" t="s">
        <v>5</v>
      </c>
      <c r="D19" s="25" t="s">
        <v>6</v>
      </c>
      <c r="E19" s="25" t="s">
        <v>2</v>
      </c>
      <c r="F19" s="25" t="s">
        <v>3</v>
      </c>
      <c r="G19" s="25" t="s">
        <v>4</v>
      </c>
      <c r="I19" s="4"/>
      <c r="J19" s="5">
        <v>1</v>
      </c>
      <c r="K19" s="5">
        <v>2</v>
      </c>
      <c r="L19" s="5">
        <v>3</v>
      </c>
      <c r="M19" s="5">
        <v>4</v>
      </c>
      <c r="N19" s="5" t="s">
        <v>7</v>
      </c>
      <c r="O19" s="5" t="s">
        <v>8</v>
      </c>
      <c r="P19" s="5" t="s">
        <v>9</v>
      </c>
      <c r="Q19" s="24" t="s">
        <v>14</v>
      </c>
    </row>
    <row r="20" spans="2:17" ht="15.75">
      <c r="B20" s="26">
        <v>1</v>
      </c>
      <c r="C20" s="26"/>
      <c r="D20" s="26"/>
      <c r="E20" s="26"/>
      <c r="F20" s="26"/>
      <c r="G20" s="26"/>
      <c r="I20" s="6" t="s">
        <v>10</v>
      </c>
      <c r="J20" s="7"/>
      <c r="K20" s="8"/>
      <c r="L20" s="9"/>
      <c r="M20" s="10"/>
      <c r="N20" s="29">
        <f>(SUM(J20:M20)-(MIN(J20:M20)+MAX(J20:M20)))/2</f>
        <v>0</v>
      </c>
      <c r="O20" s="11"/>
      <c r="P20" s="31">
        <f>SUM(N20:N23)-SUM(O20:O23)</f>
        <v>0</v>
      </c>
      <c r="Q20" s="51"/>
    </row>
    <row r="21" spans="2:17" ht="15.75">
      <c r="B21" s="2"/>
      <c r="C21" s="3"/>
      <c r="D21" s="3"/>
      <c r="E21" s="27"/>
      <c r="F21" s="3"/>
      <c r="G21" s="3"/>
      <c r="I21" s="12" t="s">
        <v>11</v>
      </c>
      <c r="J21" s="13"/>
      <c r="K21" s="14"/>
      <c r="L21" s="15"/>
      <c r="M21" s="16"/>
      <c r="N21" s="30">
        <v>0</v>
      </c>
      <c r="O21" s="17"/>
      <c r="P21" s="32"/>
      <c r="Q21" s="53"/>
    </row>
    <row r="22" spans="2:17" ht="15.75">
      <c r="B22" s="2"/>
      <c r="C22" s="3"/>
      <c r="D22" s="3"/>
      <c r="E22" s="3"/>
      <c r="F22" s="3"/>
      <c r="G22" s="3"/>
      <c r="I22" s="12" t="s">
        <v>12</v>
      </c>
      <c r="J22" s="18"/>
      <c r="K22" s="18"/>
      <c r="L22" s="18"/>
      <c r="M22" s="18"/>
      <c r="N22" s="19">
        <f>(SUM(J22:M22)-(MIN(J22:M22)+MAX(J22:M22)))/2</f>
        <v>0</v>
      </c>
      <c r="O22" s="17"/>
      <c r="P22" s="32"/>
      <c r="Q22" s="53"/>
    </row>
    <row r="23" spans="2:17" ht="16.5" thickBot="1">
      <c r="B23" s="2"/>
      <c r="C23" s="3"/>
      <c r="D23" s="3"/>
      <c r="E23" s="3"/>
      <c r="F23" s="3"/>
      <c r="G23" s="3"/>
      <c r="I23" s="20" t="s">
        <v>13</v>
      </c>
      <c r="J23" s="21"/>
      <c r="K23" s="21"/>
      <c r="L23" s="21"/>
      <c r="M23" s="21"/>
      <c r="N23" s="22">
        <f>(SUM(J23:M23)-(MIN(J23:M23)+MAX(J23:M23)))/2</f>
        <v>0</v>
      </c>
      <c r="O23" s="23"/>
      <c r="P23" s="33"/>
      <c r="Q23" s="52"/>
    </row>
    <row r="24" spans="2:7" ht="12.75">
      <c r="B24" s="2"/>
      <c r="C24" s="3"/>
      <c r="D24" s="3"/>
      <c r="E24" s="3"/>
      <c r="F24" s="3"/>
      <c r="G24" s="3"/>
    </row>
    <row r="25" spans="2:7" ht="12.75">
      <c r="B25" s="2"/>
      <c r="C25" s="3"/>
      <c r="D25" s="3"/>
      <c r="E25" s="3"/>
      <c r="F25" s="3"/>
      <c r="G25" s="3"/>
    </row>
    <row r="26" spans="2:7" ht="12.75">
      <c r="B26" s="2"/>
      <c r="C26" s="3"/>
      <c r="D26" s="3"/>
      <c r="E26" s="3"/>
      <c r="F26" s="3"/>
      <c r="G26" s="3"/>
    </row>
    <row r="30" spans="3:7" ht="15">
      <c r="C30" s="36" t="s">
        <v>19</v>
      </c>
      <c r="F30" s="38"/>
      <c r="G30" s="38"/>
    </row>
    <row r="31" ht="15">
      <c r="C31" s="36"/>
    </row>
    <row r="32" spans="3:7" ht="15">
      <c r="C32" s="36" t="s">
        <v>20</v>
      </c>
      <c r="F32" s="38"/>
      <c r="G32" s="38"/>
    </row>
  </sheetData>
  <sheetProtection/>
  <protectedRanges>
    <protectedRange sqref="AA6" name="Диапазон13"/>
    <protectedRange sqref="P6" name="Диапазон12"/>
    <protectedRange sqref="Z6:Z7" name="Диапазон5"/>
    <protectedRange sqref="T7:X7" name="Диапазон4"/>
    <protectedRange sqref="T6:W6" name="Диапазон3"/>
    <protectedRange sqref="J6:M7" name="Диапазон1"/>
    <protectedRange sqref="O6:O7" name="Диапазон2"/>
    <protectedRange sqref="C6:G7" name="Диапазон6"/>
    <protectedRange sqref="C20:G20" name="Диапазон7"/>
    <protectedRange sqref="C21:G21" name="Диапазон8"/>
    <protectedRange sqref="D15" name="Диапазон9"/>
    <protectedRange sqref="F30:G30" name="Диапазон10"/>
    <protectedRange sqref="F32:G32" name="Диапазон11"/>
  </protectedRanges>
  <mergeCells count="9">
    <mergeCell ref="AA6:AA7"/>
    <mergeCell ref="AB6:AB7"/>
    <mergeCell ref="Q20:Q23"/>
    <mergeCell ref="B4:G4"/>
    <mergeCell ref="D15:G15"/>
    <mergeCell ref="P6:P7"/>
    <mergeCell ref="Q6:Q7"/>
    <mergeCell ref="I4:M4"/>
    <mergeCell ref="N4:Q4"/>
  </mergeCells>
  <dataValidations count="1">
    <dataValidation type="decimal" allowBlank="1" showInputMessage="1" showErrorMessage="1" sqref="J6:M7 T7:X7 T6:W6">
      <formula1>0</formula1>
      <formula2>20</formula2>
    </dataValidation>
  </dataValidations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B9" sqref="B9:G9"/>
    </sheetView>
  </sheetViews>
  <sheetFormatPr defaultColWidth="9.00390625" defaultRowHeight="12.75"/>
  <cols>
    <col min="3" max="3" width="33.25390625" style="0" customWidth="1"/>
    <col min="6" max="6" width="19.625" style="0" customWidth="1"/>
    <col min="7" max="7" width="20.125" style="0" customWidth="1"/>
    <col min="10" max="10" width="33.25390625" style="0" customWidth="1"/>
    <col min="13" max="13" width="19.625" style="0" customWidth="1"/>
  </cols>
  <sheetData>
    <row r="2" spans="3:4" ht="12.75">
      <c r="C2" t="s">
        <v>23</v>
      </c>
      <c r="D2" t="s">
        <v>22</v>
      </c>
    </row>
    <row r="3" spans="3:4" ht="12.75">
      <c r="C3" t="s">
        <v>24</v>
      </c>
      <c r="D3">
        <v>16</v>
      </c>
    </row>
    <row r="5" spans="3:4" ht="12.75">
      <c r="C5" t="s">
        <v>25</v>
      </c>
      <c r="D5">
        <v>4</v>
      </c>
    </row>
    <row r="6" spans="3:4" ht="12.75">
      <c r="C6" t="s">
        <v>26</v>
      </c>
      <c r="D6">
        <v>5</v>
      </c>
    </row>
    <row r="8" spans="2:9" ht="15.75">
      <c r="B8" s="54" t="s">
        <v>16</v>
      </c>
      <c r="C8" s="54"/>
      <c r="D8" s="54"/>
      <c r="E8" s="54"/>
      <c r="F8" s="54"/>
      <c r="G8" s="54"/>
      <c r="I8" t="s">
        <v>53</v>
      </c>
    </row>
    <row r="9" spans="2:13" ht="12.75">
      <c r="B9" s="1" t="s">
        <v>0</v>
      </c>
      <c r="C9" s="1" t="s">
        <v>15</v>
      </c>
      <c r="D9" s="1" t="s">
        <v>1</v>
      </c>
      <c r="E9" s="1" t="s">
        <v>2</v>
      </c>
      <c r="F9" s="1" t="s">
        <v>3</v>
      </c>
      <c r="G9" s="1" t="s">
        <v>4</v>
      </c>
      <c r="I9" s="1" t="s">
        <v>0</v>
      </c>
      <c r="J9" s="1" t="s">
        <v>15</v>
      </c>
      <c r="K9" s="1" t="s">
        <v>1</v>
      </c>
      <c r="L9" s="1" t="s">
        <v>2</v>
      </c>
      <c r="M9" s="1" t="s">
        <v>3</v>
      </c>
    </row>
    <row r="10" spans="2:13" ht="15.75">
      <c r="B10" s="3">
        <v>1</v>
      </c>
      <c r="C10" s="42" t="s">
        <v>27</v>
      </c>
      <c r="D10" s="44">
        <v>2002</v>
      </c>
      <c r="E10" s="3"/>
      <c r="F10" s="42" t="s">
        <v>28</v>
      </c>
      <c r="G10" s="3"/>
      <c r="I10" s="46">
        <f>$B$16</f>
        <v>7</v>
      </c>
      <c r="J10" s="46" t="str">
        <f>$C$16</f>
        <v>Gorbatina Valeriya</v>
      </c>
      <c r="K10" s="46">
        <f>$D$16</f>
        <v>2002</v>
      </c>
      <c r="L10" s="46">
        <f>$E$16</f>
        <v>0</v>
      </c>
      <c r="M10" s="46" t="str">
        <f>$F$16</f>
        <v>RUS Kaluga</v>
      </c>
    </row>
    <row r="11" spans="2:13" ht="15.75">
      <c r="B11" s="3">
        <f aca="true" t="shared" si="0" ref="B11:B25">B10+1</f>
        <v>2</v>
      </c>
      <c r="C11" s="43" t="s">
        <v>38</v>
      </c>
      <c r="D11" s="45">
        <v>2002</v>
      </c>
      <c r="E11" s="3"/>
      <c r="F11" s="43" t="s">
        <v>29</v>
      </c>
      <c r="G11" s="3"/>
      <c r="I11" s="46">
        <f>$B$23</f>
        <v>14</v>
      </c>
      <c r="J11" s="46" t="str">
        <f>$C$23</f>
        <v>Titova Vasilina</v>
      </c>
      <c r="K11" s="46">
        <f>$D$23</f>
        <v>2002</v>
      </c>
      <c r="L11" s="46">
        <f>$E$23</f>
        <v>0</v>
      </c>
      <c r="M11" s="46" t="str">
        <f>$F$23</f>
        <v>RUS Tula</v>
      </c>
    </row>
    <row r="12" spans="2:13" ht="15.75">
      <c r="B12" s="3">
        <f t="shared" si="0"/>
        <v>3</v>
      </c>
      <c r="C12" s="43" t="s">
        <v>39</v>
      </c>
      <c r="D12" s="45">
        <v>2002</v>
      </c>
      <c r="E12" s="3"/>
      <c r="F12" s="43" t="s">
        <v>30</v>
      </c>
      <c r="G12" s="3"/>
      <c r="I12" s="46">
        <f>$B$10</f>
        <v>1</v>
      </c>
      <c r="J12" s="46" t="str">
        <f>$C$10</f>
        <v>Ikramova Asal</v>
      </c>
      <c r="K12" s="46">
        <f>$D$10</f>
        <v>2002</v>
      </c>
      <c r="L12" s="46">
        <f>$E$10</f>
        <v>0</v>
      </c>
      <c r="M12" s="46" t="str">
        <f>$F$10</f>
        <v>UZB</v>
      </c>
    </row>
    <row r="13" spans="2:13" ht="15.75">
      <c r="B13" s="3">
        <f t="shared" si="0"/>
        <v>4</v>
      </c>
      <c r="C13" s="43" t="s">
        <v>40</v>
      </c>
      <c r="D13" s="45">
        <v>2002</v>
      </c>
      <c r="E13" s="3"/>
      <c r="F13" s="43" t="s">
        <v>31</v>
      </c>
      <c r="G13" s="3"/>
      <c r="I13" s="46">
        <f>$B$20</f>
        <v>11</v>
      </c>
      <c r="J13" s="46" t="str">
        <f>$C$20</f>
        <v>Aupova Ekaterina</v>
      </c>
      <c r="K13" s="46">
        <f>$D$20</f>
        <v>2002</v>
      </c>
      <c r="L13" s="46">
        <f>$E$20</f>
        <v>0</v>
      </c>
      <c r="M13" s="46" t="str">
        <f>$F$20</f>
        <v>RUS St.Peterburg</v>
      </c>
    </row>
    <row r="14" spans="2:13" ht="15.75">
      <c r="B14" s="3">
        <f t="shared" si="0"/>
        <v>5</v>
      </c>
      <c r="C14" s="43" t="s">
        <v>41</v>
      </c>
      <c r="D14" s="45">
        <v>2002</v>
      </c>
      <c r="E14" s="3"/>
      <c r="F14" s="43" t="s">
        <v>32</v>
      </c>
      <c r="G14" s="3"/>
      <c r="I14" s="46">
        <f>$B$14</f>
        <v>5</v>
      </c>
      <c r="J14" s="46" t="str">
        <f>$C$14</f>
        <v>Lebedeva Anna</v>
      </c>
      <c r="K14" s="46">
        <f>$D$14</f>
        <v>2002</v>
      </c>
      <c r="L14" s="46">
        <f>$E$14</f>
        <v>0</v>
      </c>
      <c r="M14" s="46" t="str">
        <f>$F$14</f>
        <v>RUS Ivanovo</v>
      </c>
    </row>
    <row r="15" spans="2:13" ht="15.75">
      <c r="B15" s="3">
        <f t="shared" si="0"/>
        <v>6</v>
      </c>
      <c r="C15" s="43" t="s">
        <v>52</v>
      </c>
      <c r="D15" s="45">
        <v>2002</v>
      </c>
      <c r="E15" s="3"/>
      <c r="F15" s="43" t="s">
        <v>33</v>
      </c>
      <c r="G15" s="3"/>
      <c r="I15" s="46">
        <f>$B$24</f>
        <v>15</v>
      </c>
      <c r="J15" s="46">
        <f>$C$24</f>
        <v>0</v>
      </c>
      <c r="K15" s="46">
        <f>$D$24</f>
        <v>0</v>
      </c>
      <c r="L15" s="46">
        <f>$E$24</f>
        <v>0</v>
      </c>
      <c r="M15" s="46">
        <f>$F$24</f>
        <v>0</v>
      </c>
    </row>
    <row r="16" spans="2:13" ht="15.75">
      <c r="B16" s="3">
        <f t="shared" si="0"/>
        <v>7</v>
      </c>
      <c r="C16" s="43" t="s">
        <v>42</v>
      </c>
      <c r="D16" s="45">
        <v>2002</v>
      </c>
      <c r="E16" s="3"/>
      <c r="F16" s="43" t="s">
        <v>34</v>
      </c>
      <c r="G16" s="3"/>
      <c r="I16" s="46">
        <f>$B$17</f>
        <v>8</v>
      </c>
      <c r="J16" s="46" t="str">
        <f>$C$17</f>
        <v>Kyznetcova Polina</v>
      </c>
      <c r="K16" s="46">
        <f>$D$17</f>
        <v>2002</v>
      </c>
      <c r="L16" s="46">
        <f>$E$17</f>
        <v>0</v>
      </c>
      <c r="M16" s="46" t="str">
        <f>$F$17</f>
        <v>RUS St.Peterburg</v>
      </c>
    </row>
    <row r="17" spans="2:13" ht="15.75">
      <c r="B17" s="3">
        <f t="shared" si="0"/>
        <v>8</v>
      </c>
      <c r="C17" s="43" t="s">
        <v>50</v>
      </c>
      <c r="D17" s="45">
        <v>2002</v>
      </c>
      <c r="E17" s="3"/>
      <c r="F17" s="43" t="s">
        <v>35</v>
      </c>
      <c r="G17" s="3"/>
      <c r="I17" s="46">
        <f>$B$19</f>
        <v>10</v>
      </c>
      <c r="J17" s="46" t="str">
        <f>$C$19</f>
        <v>Susha Anastasiya</v>
      </c>
      <c r="K17" s="46">
        <f>$D$19</f>
        <v>2002</v>
      </c>
      <c r="L17" s="46">
        <f>$E$19</f>
        <v>0</v>
      </c>
      <c r="M17" s="46" t="str">
        <f>$F$19</f>
        <v>RUS St.Peterburg</v>
      </c>
    </row>
    <row r="18" spans="2:13" ht="15.75">
      <c r="B18" s="3">
        <f t="shared" si="0"/>
        <v>9</v>
      </c>
      <c r="C18" s="43" t="s">
        <v>43</v>
      </c>
      <c r="D18" s="45">
        <v>2002</v>
      </c>
      <c r="E18" s="3"/>
      <c r="F18" s="43" t="s">
        <v>35</v>
      </c>
      <c r="G18" s="3"/>
      <c r="I18" s="46">
        <f>$B$22</f>
        <v>13</v>
      </c>
      <c r="J18" s="46" t="str">
        <f>$C$22</f>
        <v>Prokysheva Anastasiya</v>
      </c>
      <c r="K18" s="46">
        <f>$D$22</f>
        <v>2002</v>
      </c>
      <c r="L18" s="46">
        <f>$E$22</f>
        <v>0</v>
      </c>
      <c r="M18" s="46" t="str">
        <f>$F$22</f>
        <v>RUS Siktivkar</v>
      </c>
    </row>
    <row r="19" spans="2:13" ht="15.75">
      <c r="B19" s="3">
        <f t="shared" si="0"/>
        <v>10</v>
      </c>
      <c r="C19" s="43" t="s">
        <v>44</v>
      </c>
      <c r="D19" s="45">
        <v>2002</v>
      </c>
      <c r="E19" s="3"/>
      <c r="F19" s="43" t="s">
        <v>35</v>
      </c>
      <c r="G19" s="3"/>
      <c r="I19" s="46">
        <f>$B$13</f>
        <v>4</v>
      </c>
      <c r="J19" s="46" t="str">
        <f>$C$13</f>
        <v>Komarova Alena</v>
      </c>
      <c r="K19" s="46">
        <f>$D$13</f>
        <v>2002</v>
      </c>
      <c r="L19" s="46">
        <f>$E$13</f>
        <v>0</v>
      </c>
      <c r="M19" s="46" t="str">
        <f>$F$13</f>
        <v>RUS Ekaterinburg</v>
      </c>
    </row>
    <row r="20" spans="2:13" ht="15.75">
      <c r="B20" s="3">
        <f t="shared" si="0"/>
        <v>11</v>
      </c>
      <c r="C20" s="43" t="s">
        <v>45</v>
      </c>
      <c r="D20" s="45">
        <v>2002</v>
      </c>
      <c r="E20" s="3"/>
      <c r="F20" s="43" t="s">
        <v>35</v>
      </c>
      <c r="G20" s="3"/>
      <c r="I20" s="46">
        <f>$B$15</f>
        <v>6</v>
      </c>
      <c r="J20" s="46" t="str">
        <f>$C$15</f>
        <v>Pronina Ramina</v>
      </c>
      <c r="K20" s="46">
        <f>$D$15</f>
        <v>2002</v>
      </c>
      <c r="L20" s="46">
        <f>$E$15</f>
        <v>0</v>
      </c>
      <c r="M20" s="46" t="str">
        <f>$F$15</f>
        <v>RUS Kazan</v>
      </c>
    </row>
    <row r="21" spans="2:13" ht="15.75">
      <c r="B21" s="3">
        <f t="shared" si="0"/>
        <v>12</v>
      </c>
      <c r="C21" s="43" t="s">
        <v>51</v>
      </c>
      <c r="D21" s="45">
        <v>2002</v>
      </c>
      <c r="E21" s="3"/>
      <c r="F21" s="43" t="s">
        <v>30</v>
      </c>
      <c r="G21" s="3"/>
      <c r="I21" s="46">
        <f>$B$11</f>
        <v>2</v>
      </c>
      <c r="J21" s="46" t="str">
        <f>$C$11</f>
        <v>Salos Anastasiya</v>
      </c>
      <c r="K21" s="46">
        <f>$D$11</f>
        <v>2002</v>
      </c>
      <c r="L21" s="46">
        <f>$E$11</f>
        <v>0</v>
      </c>
      <c r="M21" s="46" t="str">
        <f>$F$11</f>
        <v>RUSBarnayl</v>
      </c>
    </row>
    <row r="22" spans="2:13" ht="15.75">
      <c r="B22" s="3">
        <f t="shared" si="0"/>
        <v>13</v>
      </c>
      <c r="C22" s="43" t="s">
        <v>46</v>
      </c>
      <c r="D22" s="45">
        <v>2002</v>
      </c>
      <c r="E22" s="3"/>
      <c r="F22" s="43" t="s">
        <v>36</v>
      </c>
      <c r="G22" s="3"/>
      <c r="I22" s="46">
        <f>$B$12</f>
        <v>3</v>
      </c>
      <c r="J22" s="46" t="str">
        <f>$C$12</f>
        <v>Sokolova Anna</v>
      </c>
      <c r="K22" s="46">
        <f>$D$12</f>
        <v>2002</v>
      </c>
      <c r="L22" s="46">
        <f>$E$12</f>
        <v>0</v>
      </c>
      <c r="M22" s="46" t="str">
        <f>$F$12</f>
        <v>RUS Dmitrov</v>
      </c>
    </row>
    <row r="23" spans="2:13" ht="15.75">
      <c r="B23" s="3">
        <f t="shared" si="0"/>
        <v>14</v>
      </c>
      <c r="C23" s="43" t="s">
        <v>47</v>
      </c>
      <c r="D23" s="45">
        <v>2002</v>
      </c>
      <c r="E23" s="3"/>
      <c r="F23" s="43" t="s">
        <v>37</v>
      </c>
      <c r="G23" s="3"/>
      <c r="I23" s="46">
        <f>$B$18</f>
        <v>9</v>
      </c>
      <c r="J23" s="46" t="str">
        <f>$C$18</f>
        <v>Kemelova Kristina</v>
      </c>
      <c r="K23" s="46">
        <f>$D$18</f>
        <v>2002</v>
      </c>
      <c r="L23" s="46">
        <f>$E$18</f>
        <v>0</v>
      </c>
      <c r="M23" s="46" t="str">
        <f>$F$18</f>
        <v>RUS St.Peterburg</v>
      </c>
    </row>
    <row r="24" spans="2:13" ht="15.75">
      <c r="B24" s="3">
        <f t="shared" si="0"/>
        <v>15</v>
      </c>
      <c r="C24" s="43"/>
      <c r="D24" s="45"/>
      <c r="E24" s="3"/>
      <c r="F24" s="43"/>
      <c r="G24" s="3"/>
      <c r="I24" s="46">
        <f>$B$21</f>
        <v>12</v>
      </c>
      <c r="J24" s="46" t="str">
        <f>$C$21</f>
        <v>Sadomskaya Olga</v>
      </c>
      <c r="K24" s="46">
        <f>$D$21</f>
        <v>2002</v>
      </c>
      <c r="L24" s="46">
        <f>$E$21</f>
        <v>0</v>
      </c>
      <c r="M24" s="46" t="str">
        <f>$F$21</f>
        <v>RUS Dmitrov</v>
      </c>
    </row>
    <row r="25" spans="2:13" ht="12.75">
      <c r="B25" s="3">
        <f t="shared" si="0"/>
        <v>16</v>
      </c>
      <c r="C25" s="3" t="s">
        <v>49</v>
      </c>
      <c r="D25" s="3"/>
      <c r="E25" s="3"/>
      <c r="F25" s="3" t="s">
        <v>48</v>
      </c>
      <c r="G25" s="3"/>
      <c r="I25" s="46">
        <f>$B$25</f>
        <v>16</v>
      </c>
      <c r="J25" s="46" t="str">
        <f>$C$25</f>
        <v>Rustamkyzy Aiza</v>
      </c>
      <c r="K25" s="46">
        <f>$D$25</f>
        <v>0</v>
      </c>
      <c r="L25" s="46">
        <f>$E$25</f>
        <v>0</v>
      </c>
      <c r="M25" s="46" t="str">
        <f>$F$25</f>
        <v>KAZ</v>
      </c>
    </row>
  </sheetData>
  <sheetProtection password="CE28" sheet="1" objects="1" scenarios="1"/>
  <protectedRanges>
    <protectedRange sqref="C10:G25" name="Диапазон6"/>
  </protectedRanges>
  <mergeCells count="1">
    <mergeCell ref="B8:G8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7">
      <selection activeCell="L36" sqref="L36:L37"/>
    </sheetView>
  </sheetViews>
  <sheetFormatPr defaultColWidth="9.00390625" defaultRowHeight="12.75"/>
  <cols>
    <col min="3" max="3" width="33.25390625" style="0" customWidth="1"/>
    <col min="10" max="10" width="11.125" style="0" customWidth="1"/>
    <col min="11" max="11" width="10.875" style="0" customWidth="1"/>
    <col min="13" max="13" width="9.75390625" style="0" customWidth="1"/>
  </cols>
  <sheetData>
    <row r="1" spans="4:6" ht="12.75" hidden="1">
      <c r="D1">
        <v>2</v>
      </c>
      <c r="E1">
        <v>9</v>
      </c>
      <c r="F1">
        <v>13</v>
      </c>
    </row>
    <row r="8" ht="13.5" thickBot="1"/>
    <row r="9" spans="2:13" ht="16.5" thickBot="1">
      <c r="B9" s="1" t="s">
        <v>0</v>
      </c>
      <c r="C9" s="1" t="s">
        <v>15</v>
      </c>
      <c r="D9" s="4"/>
      <c r="E9" s="5">
        <v>1</v>
      </c>
      <c r="F9" s="5">
        <v>2</v>
      </c>
      <c r="G9" s="5">
        <v>3</v>
      </c>
      <c r="H9" s="5">
        <v>4</v>
      </c>
      <c r="I9" s="5">
        <v>5</v>
      </c>
      <c r="J9" s="5" t="s">
        <v>7</v>
      </c>
      <c r="K9" s="5" t="s">
        <v>8</v>
      </c>
      <c r="L9" s="5" t="s">
        <v>9</v>
      </c>
      <c r="M9" s="24" t="s">
        <v>14</v>
      </c>
    </row>
    <row r="10" spans="2:13" ht="15.75">
      <c r="B10" s="58">
        <f>Data!$B$16</f>
        <v>7</v>
      </c>
      <c r="C10" s="60" t="str">
        <f>Data!$C$16</f>
        <v>Gorbatina Valeriya</v>
      </c>
      <c r="D10" s="6" t="s">
        <v>18</v>
      </c>
      <c r="E10" s="7">
        <v>4.5</v>
      </c>
      <c r="F10" s="8">
        <v>5.1</v>
      </c>
      <c r="G10" s="9">
        <v>5.4</v>
      </c>
      <c r="H10" s="10">
        <v>5.6</v>
      </c>
      <c r="I10" s="37"/>
      <c r="J10" s="34">
        <f>(SUM(E10:H10)-(MIN(E10:H10)+MAX(E10:H10)))/2</f>
        <v>5.250000000000001</v>
      </c>
      <c r="K10" s="11"/>
      <c r="L10" s="49">
        <f>SUM(J10:J11)-SUM(K10:K11)</f>
        <v>13.55</v>
      </c>
      <c r="M10" s="51">
        <f>RANK(L10,$L$10:$L$41,0)</f>
        <v>13</v>
      </c>
    </row>
    <row r="11" spans="2:13" ht="16.5" thickBot="1">
      <c r="B11" s="59"/>
      <c r="C11" s="61"/>
      <c r="D11" s="20" t="s">
        <v>13</v>
      </c>
      <c r="E11" s="21">
        <v>8</v>
      </c>
      <c r="F11" s="21">
        <v>8.3</v>
      </c>
      <c r="G11" s="21">
        <v>8.1</v>
      </c>
      <c r="H11" s="21">
        <v>8.5</v>
      </c>
      <c r="I11" s="21">
        <v>8.5</v>
      </c>
      <c r="J11" s="35">
        <f>(SUM(E11:I11)-(MIN(E11:I11)+MAX(E11:I11)))/3</f>
        <v>8.299999999999999</v>
      </c>
      <c r="K11" s="23"/>
      <c r="L11" s="50"/>
      <c r="M11" s="52"/>
    </row>
    <row r="12" spans="2:13" ht="15.75">
      <c r="B12" s="58">
        <f>Data!$B$23</f>
        <v>14</v>
      </c>
      <c r="C12" s="60" t="str">
        <f>Data!$C$23</f>
        <v>Titova Vasilina</v>
      </c>
      <c r="D12" s="6" t="s">
        <v>18</v>
      </c>
      <c r="E12" s="7">
        <v>6</v>
      </c>
      <c r="F12" s="8">
        <v>5.8</v>
      </c>
      <c r="G12" s="9">
        <v>6.9</v>
      </c>
      <c r="H12" s="10">
        <v>5.9</v>
      </c>
      <c r="I12" s="37"/>
      <c r="J12" s="34">
        <f>(SUM(E12:H12)-(MIN(E12:H12)+MAX(E12:H12)))/2</f>
        <v>5.950000000000001</v>
      </c>
      <c r="K12" s="11"/>
      <c r="L12" s="49">
        <f>SUM(J12:J13)-SUM(K12:K13)</f>
        <v>14.416666666666668</v>
      </c>
      <c r="M12" s="51">
        <f>RANK(L12,$L$10:$L$41,0)</f>
        <v>4</v>
      </c>
    </row>
    <row r="13" spans="2:13" ht="16.5" thickBot="1">
      <c r="B13" s="59"/>
      <c r="C13" s="61"/>
      <c r="D13" s="20" t="s">
        <v>13</v>
      </c>
      <c r="E13" s="21">
        <v>8.1</v>
      </c>
      <c r="F13" s="21">
        <v>8.4</v>
      </c>
      <c r="G13" s="21">
        <v>8.4</v>
      </c>
      <c r="H13" s="21">
        <v>8.7</v>
      </c>
      <c r="I13" s="21">
        <v>8.6</v>
      </c>
      <c r="J13" s="35">
        <f>(SUM(E13:I13)-(MIN(E13:I13)+MAX(E13:I13)))/3</f>
        <v>8.466666666666667</v>
      </c>
      <c r="K13" s="23"/>
      <c r="L13" s="50"/>
      <c r="M13" s="52"/>
    </row>
    <row r="14" spans="2:13" ht="15.75">
      <c r="B14" s="58">
        <f>Data!$B$10</f>
        <v>1</v>
      </c>
      <c r="C14" s="60" t="str">
        <f>Data!$C$10</f>
        <v>Ikramova Asal</v>
      </c>
      <c r="D14" s="6" t="s">
        <v>18</v>
      </c>
      <c r="E14" s="7">
        <v>4.9</v>
      </c>
      <c r="F14" s="8">
        <v>5.7</v>
      </c>
      <c r="G14" s="9">
        <v>5.7</v>
      </c>
      <c r="H14" s="10">
        <v>6</v>
      </c>
      <c r="I14" s="37"/>
      <c r="J14" s="34">
        <f>(SUM(E14:H14)-(MIN(E14:H14)+MAX(E14:H14)))/2</f>
        <v>5.7</v>
      </c>
      <c r="K14" s="11"/>
      <c r="L14" s="49">
        <f>SUM(J14:J15)-SUM(K14:K15)</f>
        <v>13.733333333333334</v>
      </c>
      <c r="M14" s="51">
        <f>RANK(L14,$L$10:$L$41,0)</f>
        <v>12</v>
      </c>
    </row>
    <row r="15" spans="2:13" ht="16.5" thickBot="1">
      <c r="B15" s="59"/>
      <c r="C15" s="61"/>
      <c r="D15" s="20" t="s">
        <v>13</v>
      </c>
      <c r="E15" s="21">
        <v>7.9</v>
      </c>
      <c r="F15" s="21">
        <v>8.2</v>
      </c>
      <c r="G15" s="21">
        <v>7.5</v>
      </c>
      <c r="H15" s="21">
        <v>8</v>
      </c>
      <c r="I15" s="21">
        <v>8.4</v>
      </c>
      <c r="J15" s="35">
        <f>(SUM(E15:I15)-(MIN(E15:I15)+MAX(E15:I15)))/3</f>
        <v>8.033333333333333</v>
      </c>
      <c r="K15" s="23"/>
      <c r="L15" s="50"/>
      <c r="M15" s="52"/>
    </row>
    <row r="16" spans="2:13" ht="15.75">
      <c r="B16" s="58">
        <f>Data!$B$20</f>
        <v>11</v>
      </c>
      <c r="C16" s="60" t="str">
        <f>Data!$C$20</f>
        <v>Aupova Ekaterina</v>
      </c>
      <c r="D16" s="6" t="s">
        <v>18</v>
      </c>
      <c r="E16" s="7">
        <v>5.7</v>
      </c>
      <c r="F16" s="8">
        <v>5.8</v>
      </c>
      <c r="G16" s="9">
        <v>6.3</v>
      </c>
      <c r="H16" s="10">
        <v>5.8</v>
      </c>
      <c r="I16" s="37"/>
      <c r="J16" s="34">
        <f>(SUM(E16:H16)-(MIN(E16:H16)+MAX(E16:H16)))/2</f>
        <v>5.800000000000001</v>
      </c>
      <c r="K16" s="11"/>
      <c r="L16" s="49">
        <f>SUM(J16:J17)-SUM(K16:K17)</f>
        <v>14.099999999999998</v>
      </c>
      <c r="M16" s="51">
        <f>RANK(L16,$L$10:$L$41,0)</f>
        <v>7</v>
      </c>
    </row>
    <row r="17" spans="2:13" ht="16.5" thickBot="1">
      <c r="B17" s="59"/>
      <c r="C17" s="61"/>
      <c r="D17" s="20" t="s">
        <v>13</v>
      </c>
      <c r="E17" s="21">
        <v>8.5</v>
      </c>
      <c r="F17" s="21">
        <v>8.9</v>
      </c>
      <c r="G17" s="21">
        <v>8.4</v>
      </c>
      <c r="H17" s="21">
        <v>8.3</v>
      </c>
      <c r="I17" s="21">
        <v>7.9</v>
      </c>
      <c r="J17" s="35">
        <f>(SUM(E17:I17)-(MIN(E17:I17)+MAX(E17:I17)))/3</f>
        <v>8.399999999999997</v>
      </c>
      <c r="K17" s="23">
        <v>0.1</v>
      </c>
      <c r="L17" s="50"/>
      <c r="M17" s="52"/>
    </row>
    <row r="18" spans="2:13" ht="15.75">
      <c r="B18" s="58">
        <f>Data!$B$14</f>
        <v>5</v>
      </c>
      <c r="C18" s="60" t="str">
        <f>Data!$C$14</f>
        <v>Lebedeva Anna</v>
      </c>
      <c r="D18" s="6" t="s">
        <v>18</v>
      </c>
      <c r="E18" s="7">
        <v>6.4</v>
      </c>
      <c r="F18" s="8">
        <v>6.3</v>
      </c>
      <c r="G18" s="9">
        <v>6.2</v>
      </c>
      <c r="H18" s="10">
        <v>5.7</v>
      </c>
      <c r="I18" s="37"/>
      <c r="J18" s="34">
        <f>(SUM(E18:H18)-(MIN(E18:H18)+MAX(E18:H18)))/2</f>
        <v>6.249999999999998</v>
      </c>
      <c r="K18" s="11"/>
      <c r="L18" s="49">
        <f>SUM(J18:J19)-SUM(K18:K19)</f>
        <v>15.049999999999997</v>
      </c>
      <c r="M18" s="51">
        <f>RANK(L18,$L$10:$L$41,0)</f>
        <v>1</v>
      </c>
    </row>
    <row r="19" spans="2:13" ht="16.5" thickBot="1">
      <c r="B19" s="59"/>
      <c r="C19" s="61"/>
      <c r="D19" s="20" t="s">
        <v>13</v>
      </c>
      <c r="E19" s="21">
        <v>8.7</v>
      </c>
      <c r="F19" s="21">
        <v>9.2</v>
      </c>
      <c r="G19" s="21">
        <v>8.9</v>
      </c>
      <c r="H19" s="21">
        <v>8.8</v>
      </c>
      <c r="I19" s="21">
        <v>8.5</v>
      </c>
      <c r="J19" s="35">
        <f>(SUM(E19:I19)-(MIN(E19:I19)+MAX(E19:I19)))/3</f>
        <v>8.799999999999999</v>
      </c>
      <c r="K19" s="23"/>
      <c r="L19" s="50"/>
      <c r="M19" s="52"/>
    </row>
    <row r="20" spans="2:13" ht="15.75">
      <c r="B20" s="58">
        <f>Data!$B$24</f>
        <v>15</v>
      </c>
      <c r="C20" s="60">
        <f>Data!$C$24</f>
        <v>0</v>
      </c>
      <c r="D20" s="6" t="s">
        <v>18</v>
      </c>
      <c r="E20" s="7"/>
      <c r="F20" s="8"/>
      <c r="G20" s="9"/>
      <c r="H20" s="10"/>
      <c r="I20" s="37"/>
      <c r="J20" s="34">
        <f>(SUM(E20:H20)-(MIN(E20:H20)+MAX(E20:H20)))/2</f>
        <v>0</v>
      </c>
      <c r="K20" s="11"/>
      <c r="L20" s="49">
        <f>SUM(J20:J21)-SUM(K20:K21)</f>
        <v>0</v>
      </c>
      <c r="M20" s="51">
        <f>RANK(L20,$L$10:$L$41,0)</f>
        <v>16</v>
      </c>
    </row>
    <row r="21" spans="2:13" ht="16.5" thickBot="1">
      <c r="B21" s="59"/>
      <c r="C21" s="61"/>
      <c r="D21" s="20" t="s">
        <v>13</v>
      </c>
      <c r="E21" s="21"/>
      <c r="F21" s="21"/>
      <c r="G21" s="21"/>
      <c r="H21" s="21"/>
      <c r="I21" s="21"/>
      <c r="J21" s="35">
        <f>(SUM(E21:I21)-(MIN(E21:I21)+MAX(E21:I21)))/3</f>
        <v>0</v>
      </c>
      <c r="K21" s="23"/>
      <c r="L21" s="50"/>
      <c r="M21" s="52"/>
    </row>
    <row r="22" spans="2:13" ht="15.75">
      <c r="B22" s="58">
        <f>Data!$B$17</f>
        <v>8</v>
      </c>
      <c r="C22" s="60" t="str">
        <f>Data!$C$17</f>
        <v>Kyznetcova Polina</v>
      </c>
      <c r="D22" s="6" t="s">
        <v>18</v>
      </c>
      <c r="E22" s="7">
        <v>6.7</v>
      </c>
      <c r="F22" s="8">
        <v>6.1</v>
      </c>
      <c r="G22" s="9">
        <v>7</v>
      </c>
      <c r="H22" s="10">
        <v>5.8</v>
      </c>
      <c r="I22" s="37"/>
      <c r="J22" s="34">
        <f>(SUM(E22:H22)-(MIN(E22:H22)+MAX(E22:H22)))/2</f>
        <v>6.4</v>
      </c>
      <c r="K22" s="11"/>
      <c r="L22" s="49">
        <f>SUM(J22:J23)-SUM(K22:K23)</f>
        <v>14.933333333333334</v>
      </c>
      <c r="M22" s="51">
        <f>RANK(L22,$L$10:$L$41,0)</f>
        <v>2</v>
      </c>
    </row>
    <row r="23" spans="2:13" ht="16.5" thickBot="1">
      <c r="B23" s="59"/>
      <c r="C23" s="61"/>
      <c r="D23" s="20" t="s">
        <v>13</v>
      </c>
      <c r="E23" s="21">
        <v>8.5</v>
      </c>
      <c r="F23" s="21">
        <v>8.6</v>
      </c>
      <c r="G23" s="21">
        <v>8.4</v>
      </c>
      <c r="H23" s="21">
        <v>8.5</v>
      </c>
      <c r="I23" s="21">
        <v>8.7</v>
      </c>
      <c r="J23" s="35">
        <f>(SUM(E23:I23)-(MIN(E23:I23)+MAX(E23:I23)))/3</f>
        <v>8.533333333333333</v>
      </c>
      <c r="K23" s="23"/>
      <c r="L23" s="50"/>
      <c r="M23" s="52"/>
    </row>
    <row r="24" spans="2:13" ht="15.75">
      <c r="B24" s="58">
        <f>Data!$B$19</f>
        <v>10</v>
      </c>
      <c r="C24" s="60" t="str">
        <f>Data!$C$19</f>
        <v>Susha Anastasiya</v>
      </c>
      <c r="D24" s="6" t="s">
        <v>18</v>
      </c>
      <c r="E24" s="7">
        <v>5.6</v>
      </c>
      <c r="F24" s="8">
        <v>5.9</v>
      </c>
      <c r="G24" s="9">
        <v>6.1</v>
      </c>
      <c r="H24" s="10">
        <v>5.7</v>
      </c>
      <c r="I24" s="37"/>
      <c r="J24" s="34">
        <f>(SUM(E24:H24)-(MIN(E24:H24)+MAX(E24:H24)))/2</f>
        <v>5.800000000000001</v>
      </c>
      <c r="K24" s="11"/>
      <c r="L24" s="49">
        <f>SUM(J24:J25)-SUM(K24:K25)</f>
        <v>14.066666666666668</v>
      </c>
      <c r="M24" s="51">
        <f>RANK(L24,$L$10:$L$41,0)</f>
        <v>9</v>
      </c>
    </row>
    <row r="25" spans="2:13" ht="16.5" thickBot="1">
      <c r="B25" s="59"/>
      <c r="C25" s="61"/>
      <c r="D25" s="20" t="s">
        <v>13</v>
      </c>
      <c r="E25" s="21">
        <v>8.2</v>
      </c>
      <c r="F25" s="21">
        <v>8.3</v>
      </c>
      <c r="G25" s="21">
        <v>8.3</v>
      </c>
      <c r="H25" s="21">
        <v>8.4</v>
      </c>
      <c r="I25" s="21">
        <v>7.9</v>
      </c>
      <c r="J25" s="35">
        <f>(SUM(E25:I25)-(MIN(E25:I25)+MAX(E25:I25)))/3</f>
        <v>8.266666666666667</v>
      </c>
      <c r="K25" s="23"/>
      <c r="L25" s="50"/>
      <c r="M25" s="52"/>
    </row>
    <row r="26" spans="2:13" ht="15.75">
      <c r="B26" s="58">
        <f>Data!$B$22</f>
        <v>13</v>
      </c>
      <c r="C26" s="60" t="str">
        <f>Data!$C$22</f>
        <v>Prokysheva Anastasiya</v>
      </c>
      <c r="D26" s="6" t="s">
        <v>18</v>
      </c>
      <c r="E26" s="7">
        <v>5.9</v>
      </c>
      <c r="F26" s="8">
        <v>5.9</v>
      </c>
      <c r="G26" s="9">
        <v>5.8</v>
      </c>
      <c r="H26" s="10">
        <v>4.7</v>
      </c>
      <c r="I26" s="37"/>
      <c r="J26" s="34">
        <f>(SUM(E26:H26)-(MIN(E26:H26)+MAX(E26:H26)))/2</f>
        <v>5.85</v>
      </c>
      <c r="K26" s="11"/>
      <c r="L26" s="49">
        <f>SUM(J26:J27)-SUM(K26:K27)</f>
        <v>14.250000000000004</v>
      </c>
      <c r="M26" s="51">
        <f>RANK(L26,$L$10:$L$41,0)</f>
        <v>5</v>
      </c>
    </row>
    <row r="27" spans="2:13" ht="16.5" thickBot="1">
      <c r="B27" s="59"/>
      <c r="C27" s="61"/>
      <c r="D27" s="20" t="s">
        <v>13</v>
      </c>
      <c r="E27" s="21">
        <v>8.6</v>
      </c>
      <c r="F27" s="21">
        <v>8.4</v>
      </c>
      <c r="G27" s="21">
        <v>8.1</v>
      </c>
      <c r="H27" s="21">
        <v>8.8</v>
      </c>
      <c r="I27" s="21">
        <v>8.2</v>
      </c>
      <c r="J27" s="35">
        <f>(SUM(E27:I27)-(MIN(E27:I27)+MAX(E27:I27)))/3</f>
        <v>8.400000000000004</v>
      </c>
      <c r="K27" s="23"/>
      <c r="L27" s="50"/>
      <c r="M27" s="52"/>
    </row>
    <row r="28" spans="2:13" ht="15.75">
      <c r="B28" s="58">
        <f>Data!$B$13</f>
        <v>4</v>
      </c>
      <c r="C28" s="60" t="str">
        <f>Data!$C$13</f>
        <v>Komarova Alena</v>
      </c>
      <c r="D28" s="6" t="s">
        <v>18</v>
      </c>
      <c r="E28" s="7">
        <v>5.6</v>
      </c>
      <c r="F28" s="8">
        <v>5.9</v>
      </c>
      <c r="G28" s="9">
        <v>6.1</v>
      </c>
      <c r="H28" s="10">
        <v>4.7</v>
      </c>
      <c r="I28" s="37"/>
      <c r="J28" s="34">
        <f>(SUM(E28:H28)-(MIN(E28:H28)+MAX(E28:H28)))/2</f>
        <v>5.75</v>
      </c>
      <c r="K28" s="11"/>
      <c r="L28" s="49">
        <f>SUM(J28:J29)-SUM(K28:K29)</f>
        <v>14.15</v>
      </c>
      <c r="M28" s="51">
        <f>RANK(L28,$L$10:$L$41,0)</f>
        <v>6</v>
      </c>
    </row>
    <row r="29" spans="2:13" ht="16.5" thickBot="1">
      <c r="B29" s="59"/>
      <c r="C29" s="61"/>
      <c r="D29" s="20" t="s">
        <v>13</v>
      </c>
      <c r="E29" s="21">
        <v>8.4</v>
      </c>
      <c r="F29" s="21">
        <v>8.6</v>
      </c>
      <c r="G29" s="21">
        <v>7.9</v>
      </c>
      <c r="H29" s="21">
        <v>8.5</v>
      </c>
      <c r="I29" s="21">
        <v>8.3</v>
      </c>
      <c r="J29" s="35">
        <f>(SUM(E29:I29)-(MIN(E29:I29)+MAX(E29:I29)))/3</f>
        <v>8.4</v>
      </c>
      <c r="K29" s="23"/>
      <c r="L29" s="50"/>
      <c r="M29" s="52"/>
    </row>
    <row r="30" spans="2:13" ht="15.75">
      <c r="B30" s="58">
        <f>Data!$B$15</f>
        <v>6</v>
      </c>
      <c r="C30" s="60" t="str">
        <f>Data!$C$15</f>
        <v>Pronina Ramina</v>
      </c>
      <c r="D30" s="6" t="s">
        <v>18</v>
      </c>
      <c r="E30" s="7">
        <v>5</v>
      </c>
      <c r="F30" s="8">
        <v>4.7</v>
      </c>
      <c r="G30" s="9">
        <v>5.4</v>
      </c>
      <c r="H30" s="10">
        <v>4.4</v>
      </c>
      <c r="I30" s="37"/>
      <c r="J30" s="34">
        <f>(SUM(E30:H30)-(MIN(E30:H30)+MAX(E30:H30)))/2</f>
        <v>4.85</v>
      </c>
      <c r="K30" s="11"/>
      <c r="L30" s="49">
        <f>SUM(J30:J31)-SUM(K30:K31)</f>
        <v>13.083333333333332</v>
      </c>
      <c r="M30" s="51">
        <f>RANK(L30,$L$10:$L$41,0)</f>
        <v>15</v>
      </c>
    </row>
    <row r="31" spans="2:13" ht="16.5" thickBot="1">
      <c r="B31" s="59"/>
      <c r="C31" s="61"/>
      <c r="D31" s="20" t="s">
        <v>13</v>
      </c>
      <c r="E31" s="21">
        <v>8.3</v>
      </c>
      <c r="F31" s="21">
        <v>8.2</v>
      </c>
      <c r="G31" s="21">
        <v>8</v>
      </c>
      <c r="H31" s="21">
        <v>8.2</v>
      </c>
      <c r="I31" s="21">
        <v>8.3</v>
      </c>
      <c r="J31" s="35">
        <f>(SUM(E31:I31)-(MIN(E31:I31)+MAX(E31:I31)))/3</f>
        <v>8.233333333333333</v>
      </c>
      <c r="K31" s="23"/>
      <c r="L31" s="50"/>
      <c r="M31" s="52"/>
    </row>
    <row r="32" spans="2:13" ht="15.75">
      <c r="B32" s="58">
        <f>Data!$B$11</f>
        <v>2</v>
      </c>
      <c r="C32" s="60" t="str">
        <f>Data!$C$11</f>
        <v>Salos Anastasiya</v>
      </c>
      <c r="D32" s="6" t="s">
        <v>18</v>
      </c>
      <c r="E32" s="7">
        <v>4.7</v>
      </c>
      <c r="F32" s="8">
        <v>5.7</v>
      </c>
      <c r="G32" s="9">
        <v>6.2</v>
      </c>
      <c r="H32" s="10">
        <v>5.7</v>
      </c>
      <c r="I32" s="37"/>
      <c r="J32" s="34">
        <f>(SUM(E32:H32)-(MIN(E32:H32)+MAX(E32:H32)))/2</f>
        <v>5.7</v>
      </c>
      <c r="K32" s="11"/>
      <c r="L32" s="49">
        <f>SUM(J32:J33)-SUM(K32:K33)</f>
        <v>14.06666666666667</v>
      </c>
      <c r="M32" s="51">
        <f>RANK(L32,$L$10:$L$41,0)</f>
        <v>8</v>
      </c>
    </row>
    <row r="33" spans="2:13" ht="16.5" thickBot="1">
      <c r="B33" s="59"/>
      <c r="C33" s="61"/>
      <c r="D33" s="20" t="s">
        <v>13</v>
      </c>
      <c r="E33" s="21">
        <v>8.3</v>
      </c>
      <c r="F33" s="21">
        <v>8.7</v>
      </c>
      <c r="G33" s="21">
        <v>8.1</v>
      </c>
      <c r="H33" s="21">
        <v>8.5</v>
      </c>
      <c r="I33" s="21">
        <v>8.3</v>
      </c>
      <c r="J33" s="35">
        <f>(SUM(E33:I33)-(MIN(E33:I33)+MAX(E33:I33)))/3</f>
        <v>8.366666666666669</v>
      </c>
      <c r="K33" s="23"/>
      <c r="L33" s="50"/>
      <c r="M33" s="52"/>
    </row>
    <row r="34" spans="2:13" ht="15.75">
      <c r="B34" s="58">
        <f>Data!$B$12</f>
        <v>3</v>
      </c>
      <c r="C34" s="60" t="str">
        <f>Data!$C$12</f>
        <v>Sokolova Anna</v>
      </c>
      <c r="D34" s="6" t="s">
        <v>18</v>
      </c>
      <c r="E34" s="7">
        <v>5.8</v>
      </c>
      <c r="F34" s="8">
        <v>6.6</v>
      </c>
      <c r="G34" s="9">
        <v>5.3</v>
      </c>
      <c r="H34" s="10">
        <v>5.4</v>
      </c>
      <c r="I34" s="37"/>
      <c r="J34" s="34">
        <f>(SUM(E34:H34)-(MIN(E34:H34)+MAX(E34:H34)))/2</f>
        <v>5.600000000000001</v>
      </c>
      <c r="K34" s="11"/>
      <c r="L34" s="49">
        <f>SUM(J34:J35)-SUM(K34:K35)</f>
        <v>14.033333333333333</v>
      </c>
      <c r="M34" s="51">
        <f>RANK(L34,$L$10:$L$41,0)</f>
        <v>10</v>
      </c>
    </row>
    <row r="35" spans="2:13" ht="16.5" thickBot="1">
      <c r="B35" s="59"/>
      <c r="C35" s="61"/>
      <c r="D35" s="20" t="s">
        <v>13</v>
      </c>
      <c r="E35" s="21">
        <v>8</v>
      </c>
      <c r="F35" s="21">
        <v>8.4</v>
      </c>
      <c r="G35" s="21">
        <v>8.6</v>
      </c>
      <c r="H35" s="21">
        <v>8.8</v>
      </c>
      <c r="I35" s="21">
        <v>8.3</v>
      </c>
      <c r="J35" s="35">
        <f>(SUM(E35:I35)-(MIN(E35:I35)+MAX(E35:I35)))/3</f>
        <v>8.433333333333332</v>
      </c>
      <c r="K35" s="23"/>
      <c r="L35" s="50"/>
      <c r="M35" s="52"/>
    </row>
    <row r="36" spans="2:13" ht="15.75">
      <c r="B36" s="58">
        <f>Data!$B$18</f>
        <v>9</v>
      </c>
      <c r="C36" s="60" t="str">
        <f>Data!$C$18</f>
        <v>Kemelova Kristina</v>
      </c>
      <c r="D36" s="6" t="s">
        <v>18</v>
      </c>
      <c r="E36" s="7">
        <v>5.3</v>
      </c>
      <c r="F36" s="8">
        <v>5.5</v>
      </c>
      <c r="G36" s="9">
        <v>5.3</v>
      </c>
      <c r="H36" s="10">
        <v>5.2</v>
      </c>
      <c r="I36" s="37"/>
      <c r="J36" s="34">
        <f>(SUM(E36:H36)-(MIN(E36:H36)+MAX(E36:H36)))/2</f>
        <v>5.300000000000001</v>
      </c>
      <c r="K36" s="11"/>
      <c r="L36" s="49">
        <f>SUM(J36:J37)-SUM(K36:K37)</f>
        <v>13.9</v>
      </c>
      <c r="M36" s="51">
        <f>RANK(L36,$L$10:$L$41,0)</f>
        <v>11</v>
      </c>
    </row>
    <row r="37" spans="2:13" ht="16.5" thickBot="1">
      <c r="B37" s="59"/>
      <c r="C37" s="61"/>
      <c r="D37" s="20" t="s">
        <v>13</v>
      </c>
      <c r="E37" s="21">
        <v>8.6</v>
      </c>
      <c r="F37" s="21">
        <v>8.7</v>
      </c>
      <c r="G37" s="21">
        <v>8.2</v>
      </c>
      <c r="H37" s="21">
        <v>8.7</v>
      </c>
      <c r="I37" s="21">
        <v>8.5</v>
      </c>
      <c r="J37" s="35">
        <f>(SUM(E37:I37)-(MIN(E37:I37)+MAX(E37:I37)))/3</f>
        <v>8.6</v>
      </c>
      <c r="K37" s="23"/>
      <c r="L37" s="50"/>
      <c r="M37" s="52"/>
    </row>
    <row r="38" spans="2:13" ht="15.75">
      <c r="B38" s="58">
        <f>Data!$B$21</f>
        <v>12</v>
      </c>
      <c r="C38" s="60" t="str">
        <f>Data!$C$21</f>
        <v>Sadomskaya Olga</v>
      </c>
      <c r="D38" s="6" t="s">
        <v>18</v>
      </c>
      <c r="E38" s="7">
        <v>6</v>
      </c>
      <c r="F38" s="8">
        <v>6.4</v>
      </c>
      <c r="G38" s="9">
        <v>6.9</v>
      </c>
      <c r="H38" s="10">
        <v>5.4</v>
      </c>
      <c r="I38" s="37"/>
      <c r="J38" s="34">
        <f>(SUM(E38:H38)-(MIN(E38:H38)+MAX(E38:H38)))/2</f>
        <v>6.200000000000001</v>
      </c>
      <c r="K38" s="11"/>
      <c r="L38" s="49">
        <f>SUM(J38:J39)-SUM(K38:K39)</f>
        <v>14.8</v>
      </c>
      <c r="M38" s="51">
        <f>RANK(L38,$L$10:$L$41,0)</f>
        <v>3</v>
      </c>
    </row>
    <row r="39" spans="2:13" ht="16.5" thickBot="1">
      <c r="B39" s="59"/>
      <c r="C39" s="61"/>
      <c r="D39" s="20" t="s">
        <v>13</v>
      </c>
      <c r="E39" s="21">
        <v>8.5</v>
      </c>
      <c r="F39" s="21">
        <v>8.9</v>
      </c>
      <c r="G39" s="21">
        <v>8.9</v>
      </c>
      <c r="H39" s="21">
        <v>8.4</v>
      </c>
      <c r="I39" s="21">
        <v>8.3</v>
      </c>
      <c r="J39" s="35">
        <f>(SUM(E39:I39)-(MIN(E39:I39)+MAX(E39:I39)))/3</f>
        <v>8.6</v>
      </c>
      <c r="K39" s="23"/>
      <c r="L39" s="50"/>
      <c r="M39" s="52"/>
    </row>
    <row r="40" spans="2:13" ht="15.75">
      <c r="B40" s="58">
        <f>Data!$B$25</f>
        <v>16</v>
      </c>
      <c r="C40" s="60" t="str">
        <f>Data!$C$25</f>
        <v>Rustamkyzy Aiza</v>
      </c>
      <c r="D40" s="6" t="s">
        <v>18</v>
      </c>
      <c r="E40" s="7">
        <v>4.9</v>
      </c>
      <c r="F40" s="8">
        <v>5.9</v>
      </c>
      <c r="G40" s="9">
        <v>5.3</v>
      </c>
      <c r="H40" s="10">
        <v>4.8</v>
      </c>
      <c r="I40" s="37"/>
      <c r="J40" s="34">
        <f>(SUM(E40:H40)-(MIN(E40:H40)+MAX(E40:H40)))/2</f>
        <v>5.100000000000001</v>
      </c>
      <c r="K40" s="11"/>
      <c r="L40" s="49">
        <f>SUM(J40:J41)-SUM(K40:K41)</f>
        <v>13.133333333333335</v>
      </c>
      <c r="M40" s="51">
        <f>RANK(L40,$L$10:$L$41,0)</f>
        <v>14</v>
      </c>
    </row>
    <row r="41" spans="2:13" ht="16.5" thickBot="1">
      <c r="B41" s="59"/>
      <c r="C41" s="61"/>
      <c r="D41" s="20" t="s">
        <v>13</v>
      </c>
      <c r="E41" s="21">
        <v>7.6</v>
      </c>
      <c r="F41" s="21">
        <v>8.3</v>
      </c>
      <c r="G41" s="21">
        <v>7.9</v>
      </c>
      <c r="H41" s="21">
        <v>8.2</v>
      </c>
      <c r="I41" s="21">
        <v>8</v>
      </c>
      <c r="J41" s="35">
        <f>(SUM(E41:I41)-(MIN(E41:I41)+MAX(E41:I41)))/3</f>
        <v>8.033333333333333</v>
      </c>
      <c r="K41" s="23"/>
      <c r="L41" s="50"/>
      <c r="M41" s="52"/>
    </row>
  </sheetData>
  <sheetProtection password="CE28" sheet="1" objects="1" scenarios="1"/>
  <protectedRanges>
    <protectedRange sqref="L10" name="Диапазон13"/>
    <protectedRange sqref="K10:K11" name="Диапазон5"/>
    <protectedRange sqref="E11:I11" name="Диапазон4"/>
    <protectedRange sqref="E10:H10" name="Диапазон3"/>
    <protectedRange sqref="L12" name="Диапазон13_1"/>
    <protectedRange sqref="K12:K13" name="Диапазон5_1"/>
    <protectedRange sqref="E13:I13" name="Диапазон4_1"/>
    <protectedRange sqref="E12:H12" name="Диапазон3_1"/>
    <protectedRange sqref="L14" name="Диапазон13_2"/>
    <protectedRange sqref="K14:K15" name="Диапазон5_2"/>
    <protectedRange sqref="E15:I15" name="Диапазон4_2"/>
    <protectedRange sqref="E14:H14" name="Диапазон3_2"/>
    <protectedRange sqref="L16" name="Диапазон13_3"/>
    <protectedRange sqref="K16:K17" name="Диапазон5_3"/>
    <protectedRange sqref="E17:I17" name="Диапазон4_3"/>
    <protectedRange sqref="E16:H16" name="Диапазон3_3"/>
    <protectedRange sqref="L18" name="Диапазон13_4"/>
    <protectedRange sqref="K18:K19" name="Диапазон5_4"/>
    <protectedRange sqref="E19:I19" name="Диапазон4_4"/>
    <protectedRange sqref="E18:H18" name="Диапазон3_4"/>
    <protectedRange sqref="L20" name="Диапазон13_5"/>
    <protectedRange sqref="K20:K21" name="Диапазон5_5"/>
    <protectedRange sqref="E21:I21" name="Диапазон4_5"/>
    <protectedRange sqref="E20:H20" name="Диапазон3_5"/>
    <protectedRange sqref="L22" name="Диапазон13_6"/>
    <protectedRange sqref="K22:K23" name="Диапазон5_6"/>
    <protectedRange sqref="E23:I23" name="Диапазон4_6"/>
    <protectedRange sqref="E22:H22" name="Диапазон3_6"/>
    <protectedRange sqref="L24" name="Диапазон13_7"/>
    <protectedRange sqref="K24:K25" name="Диапазон5_7"/>
    <protectedRange sqref="E25:I25" name="Диапазон4_7"/>
    <protectedRange sqref="E24:H24" name="Диапазон3_7"/>
    <protectedRange sqref="L26" name="Диапазон13_8"/>
    <protectedRange sqref="K26:K27" name="Диапазон5_8"/>
    <protectedRange sqref="E27:I27" name="Диапазон4_8"/>
    <protectedRange sqref="E26:H26" name="Диапазон3_8"/>
    <protectedRange sqref="L28" name="Диапазон13_9"/>
    <protectedRange sqref="K28:K29" name="Диапазон5_9"/>
    <protectedRange sqref="E29:I29" name="Диапазон4_9"/>
    <protectedRange sqref="E28:H28" name="Диапазон3_9"/>
    <protectedRange sqref="L30" name="Диапазон13_10"/>
    <protectedRange sqref="K30:K31" name="Диапазон5_10"/>
    <protectedRange sqref="E31:I31" name="Диапазон4_10"/>
    <protectedRange sqref="E30:H30" name="Диапазон3_10"/>
    <protectedRange sqref="L32" name="Диапазон13_11"/>
    <protectedRange sqref="K32:K33" name="Диапазон5_11"/>
    <protectedRange sqref="E33:I33" name="Диапазон4_11"/>
    <protectedRange sqref="E32:H32" name="Диапазон3_11"/>
    <protectedRange sqref="L34" name="Диапазон13_12"/>
    <protectedRange sqref="K34:K35" name="Диапазон5_12"/>
    <protectedRange sqref="E35:I35" name="Диапазон4_12"/>
    <protectedRange sqref="E34:H34" name="Диапазон3_12"/>
    <protectedRange sqref="L36" name="Диапазон13_13"/>
    <protectedRange sqref="K36:K37" name="Диапазон5_13"/>
    <protectedRange sqref="E37:I37" name="Диапазон4_13"/>
    <protectedRange sqref="E36:H36" name="Диапазон3_13"/>
    <protectedRange sqref="L38" name="Диапазон13_14"/>
    <protectedRange sqref="K38:K39" name="Диапазон5_14"/>
    <protectedRange sqref="E39:I39" name="Диапазон4_14"/>
    <protectedRange sqref="E38:H38" name="Диапазон3_14"/>
    <protectedRange sqref="L40" name="Диапазон13_15"/>
    <protectedRange sqref="K40:K41" name="Диапазон5_15"/>
    <protectedRange sqref="E41:I41" name="Диапазон4_15"/>
    <protectedRange sqref="E40:H40" name="Диапазон3_15"/>
  </protectedRanges>
  <mergeCells count="64"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L10:L11"/>
    <mergeCell ref="M10:M11"/>
    <mergeCell ref="L12:L13"/>
    <mergeCell ref="M12:M13"/>
    <mergeCell ref="L14:L15"/>
    <mergeCell ref="M14:M15"/>
    <mergeCell ref="L16:L17"/>
    <mergeCell ref="M16:M17"/>
    <mergeCell ref="L18:L19"/>
    <mergeCell ref="M18:M19"/>
    <mergeCell ref="L20:L21"/>
    <mergeCell ref="M20:M21"/>
    <mergeCell ref="L22:L23"/>
    <mergeCell ref="M22:M23"/>
    <mergeCell ref="L24:L25"/>
    <mergeCell ref="M24:M25"/>
    <mergeCell ref="L26:L27"/>
    <mergeCell ref="M26:M27"/>
    <mergeCell ref="L28:L29"/>
    <mergeCell ref="M28:M29"/>
    <mergeCell ref="L30:L31"/>
    <mergeCell ref="M30:M31"/>
    <mergeCell ref="L32:L33"/>
    <mergeCell ref="M32:M33"/>
    <mergeCell ref="L34:L35"/>
    <mergeCell ref="M34:M35"/>
    <mergeCell ref="L36:L37"/>
    <mergeCell ref="M36:M37"/>
    <mergeCell ref="L38:L39"/>
    <mergeCell ref="M38:M39"/>
    <mergeCell ref="L40:L41"/>
    <mergeCell ref="M40:M41"/>
  </mergeCells>
  <dataValidations count="1">
    <dataValidation type="decimal" allowBlank="1" showInputMessage="1" showErrorMessage="1" sqref="E11:I11 E10:H10 E13:I13 E12:H12 E15:I15 E14:H14 E17:I17 E16:H16 E19:I19 E18:H18 E21:I21 E20:H20 E23:I23 E22:H22 E25:I25 E24:H24 E27:I27 E26:H26 E29:I29 E28:H28 E31:I31 E30:H30 E33:I33 E32:H32 E35:I35 E34:H34 E37:I37 E36:H36 E39:I39 E38:H38 E41:I41 E40:H40">
      <formula1>0</formula1>
      <formula2>20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8">
      <selection activeCell="L16" sqref="L16:L17"/>
    </sheetView>
  </sheetViews>
  <sheetFormatPr defaultColWidth="9.00390625" defaultRowHeight="12.75"/>
  <cols>
    <col min="3" max="3" width="33.25390625" style="0" customWidth="1"/>
    <col min="10" max="10" width="11.125" style="0" customWidth="1"/>
    <col min="11" max="11" width="10.875" style="0" customWidth="1"/>
    <col min="13" max="13" width="9.75390625" style="0" customWidth="1"/>
  </cols>
  <sheetData>
    <row r="1" spans="4:6" ht="12.75" hidden="1">
      <c r="D1">
        <v>2</v>
      </c>
      <c r="E1">
        <v>9</v>
      </c>
      <c r="F1">
        <v>13</v>
      </c>
    </row>
    <row r="8" ht="13.5" thickBot="1"/>
    <row r="9" spans="2:13" ht="16.5" thickBot="1">
      <c r="B9" s="1" t="s">
        <v>0</v>
      </c>
      <c r="C9" s="1" t="s">
        <v>15</v>
      </c>
      <c r="D9" s="4"/>
      <c r="E9" s="5">
        <v>1</v>
      </c>
      <c r="F9" s="5">
        <v>2</v>
      </c>
      <c r="G9" s="5">
        <v>3</v>
      </c>
      <c r="H9" s="5">
        <v>4</v>
      </c>
      <c r="I9" s="5">
        <v>5</v>
      </c>
      <c r="J9" s="5" t="s">
        <v>7</v>
      </c>
      <c r="K9" s="5" t="s">
        <v>8</v>
      </c>
      <c r="L9" s="5" t="s">
        <v>9</v>
      </c>
      <c r="M9" s="24" t="s">
        <v>14</v>
      </c>
    </row>
    <row r="10" spans="2:13" ht="15.75">
      <c r="B10" s="58">
        <f>Data!$B$16</f>
        <v>7</v>
      </c>
      <c r="C10" s="60" t="str">
        <f>Data!$C$16</f>
        <v>Gorbatina Valeriya</v>
      </c>
      <c r="D10" s="6" t="s">
        <v>18</v>
      </c>
      <c r="E10" s="7">
        <v>4.1</v>
      </c>
      <c r="F10" s="8">
        <v>4.8</v>
      </c>
      <c r="G10" s="9">
        <v>5.5</v>
      </c>
      <c r="H10" s="10">
        <v>4.6</v>
      </c>
      <c r="I10" s="37"/>
      <c r="J10" s="34">
        <f>(SUM(E10:H10)-(MIN(E10:H10)+MAX(E10:H10)))/2</f>
        <v>4.7</v>
      </c>
      <c r="K10" s="11"/>
      <c r="L10" s="49">
        <f>SUM(J10:J11)-SUM(K10:K11)</f>
        <v>12.23333333333333</v>
      </c>
      <c r="M10" s="51">
        <f>RANK(L10,$L$10:$L$41,0)</f>
        <v>11</v>
      </c>
    </row>
    <row r="11" spans="2:13" ht="16.5" thickBot="1">
      <c r="B11" s="59"/>
      <c r="C11" s="61"/>
      <c r="D11" s="20" t="s">
        <v>13</v>
      </c>
      <c r="E11" s="21">
        <v>7.6</v>
      </c>
      <c r="F11" s="21">
        <v>7.8</v>
      </c>
      <c r="G11" s="21">
        <v>6.8</v>
      </c>
      <c r="H11" s="21">
        <v>7.6</v>
      </c>
      <c r="I11" s="21">
        <v>7.4</v>
      </c>
      <c r="J11" s="35">
        <f>(SUM(E11:I11)-(MIN(E11:I11)+MAX(E11:I11)))/3</f>
        <v>7.533333333333331</v>
      </c>
      <c r="K11" s="23"/>
      <c r="L11" s="50"/>
      <c r="M11" s="52"/>
    </row>
    <row r="12" spans="2:13" ht="15.75">
      <c r="B12" s="58">
        <f>Data!$B$23</f>
        <v>14</v>
      </c>
      <c r="C12" s="60" t="str">
        <f>Data!$C$23</f>
        <v>Titova Vasilina</v>
      </c>
      <c r="D12" s="6" t="s">
        <v>18</v>
      </c>
      <c r="E12" s="7">
        <v>6.2</v>
      </c>
      <c r="F12" s="8">
        <v>5.1</v>
      </c>
      <c r="G12" s="9">
        <v>6.4</v>
      </c>
      <c r="H12" s="10">
        <v>5.1</v>
      </c>
      <c r="I12" s="37"/>
      <c r="J12" s="34">
        <f>(SUM(E12:H12)-(MIN(E12:H12)+MAX(E12:H12)))/2</f>
        <v>5.650000000000002</v>
      </c>
      <c r="K12" s="11"/>
      <c r="L12" s="49">
        <f>SUM(J12:J13)-SUM(K12:K13)</f>
        <v>13.51666666666667</v>
      </c>
      <c r="M12" s="51">
        <f>RANK(L12,$L$10:$L$41,0)</f>
        <v>5</v>
      </c>
    </row>
    <row r="13" spans="2:13" ht="16.5" thickBot="1">
      <c r="B13" s="59"/>
      <c r="C13" s="61"/>
      <c r="D13" s="20" t="s">
        <v>13</v>
      </c>
      <c r="E13" s="21">
        <v>8.2</v>
      </c>
      <c r="F13" s="21">
        <v>7.8</v>
      </c>
      <c r="G13" s="21">
        <v>7.8</v>
      </c>
      <c r="H13" s="21">
        <v>7.5</v>
      </c>
      <c r="I13" s="21">
        <v>8</v>
      </c>
      <c r="J13" s="35">
        <f>(SUM(E13:I13)-(MIN(E13:I13)+MAX(E13:I13)))/3</f>
        <v>7.866666666666666</v>
      </c>
      <c r="K13" s="23"/>
      <c r="L13" s="50"/>
      <c r="M13" s="52"/>
    </row>
    <row r="14" spans="2:13" ht="15.75">
      <c r="B14" s="58">
        <f>Data!$B$10</f>
        <v>1</v>
      </c>
      <c r="C14" s="60" t="str">
        <f>Data!$C$10</f>
        <v>Ikramova Asal</v>
      </c>
      <c r="D14" s="6" t="s">
        <v>18</v>
      </c>
      <c r="E14" s="7">
        <v>4.5</v>
      </c>
      <c r="F14" s="8">
        <v>5.5</v>
      </c>
      <c r="G14" s="9">
        <v>4.9</v>
      </c>
      <c r="H14" s="10">
        <v>6.6</v>
      </c>
      <c r="I14" s="37"/>
      <c r="J14" s="34">
        <f>(SUM(E14:H14)-(MIN(E14:H14)+MAX(E14:H14)))/2</f>
        <v>5.2</v>
      </c>
      <c r="K14" s="11"/>
      <c r="L14" s="49">
        <f>SUM(J14:J15)-SUM(K14:K15)</f>
        <v>12.833333333333332</v>
      </c>
      <c r="M14" s="51">
        <f>RANK(L14,$L$10:$L$41,0)</f>
        <v>8</v>
      </c>
    </row>
    <row r="15" spans="2:13" ht="16.5" thickBot="1">
      <c r="B15" s="59"/>
      <c r="C15" s="61"/>
      <c r="D15" s="20" t="s">
        <v>13</v>
      </c>
      <c r="E15" s="21">
        <v>7.8</v>
      </c>
      <c r="F15" s="21">
        <v>8</v>
      </c>
      <c r="G15" s="21">
        <v>7.6</v>
      </c>
      <c r="H15" s="21">
        <v>7.5</v>
      </c>
      <c r="I15" s="21">
        <v>7.5</v>
      </c>
      <c r="J15" s="35">
        <f>(SUM(E15:I15)-(MIN(E15:I15)+MAX(E15:I15)))/3</f>
        <v>7.633333333333333</v>
      </c>
      <c r="K15" s="23"/>
      <c r="L15" s="50"/>
      <c r="M15" s="52"/>
    </row>
    <row r="16" spans="2:13" ht="15.75">
      <c r="B16" s="58">
        <f>Data!$B$20</f>
        <v>11</v>
      </c>
      <c r="C16" s="60" t="str">
        <f>Data!$C$20</f>
        <v>Aupova Ekaterina</v>
      </c>
      <c r="D16" s="6" t="s">
        <v>18</v>
      </c>
      <c r="E16" s="7">
        <v>5.3</v>
      </c>
      <c r="F16" s="8">
        <v>5.8</v>
      </c>
      <c r="G16" s="9">
        <v>5.2</v>
      </c>
      <c r="H16" s="10">
        <v>4.5</v>
      </c>
      <c r="I16" s="37"/>
      <c r="J16" s="34">
        <f>(SUM(E16:H16)-(MIN(E16:H16)+MAX(E16:H16)))/2</f>
        <v>5.25</v>
      </c>
      <c r="K16" s="11"/>
      <c r="L16" s="49">
        <f>SUM(J16:J17)-SUM(K16:K17)</f>
        <v>13.416666666666666</v>
      </c>
      <c r="M16" s="51">
        <f>RANK(L16,$L$10:$L$41,0)</f>
        <v>7</v>
      </c>
    </row>
    <row r="17" spans="2:13" ht="16.5" thickBot="1">
      <c r="B17" s="59"/>
      <c r="C17" s="61"/>
      <c r="D17" s="20" t="s">
        <v>13</v>
      </c>
      <c r="E17" s="21">
        <v>8.5</v>
      </c>
      <c r="F17" s="21">
        <v>8.2</v>
      </c>
      <c r="G17" s="21">
        <v>8</v>
      </c>
      <c r="H17" s="21">
        <v>8.3</v>
      </c>
      <c r="I17" s="21">
        <v>8</v>
      </c>
      <c r="J17" s="35">
        <f>(SUM(E17:I17)-(MIN(E17:I17)+MAX(E17:I17)))/3</f>
        <v>8.166666666666666</v>
      </c>
      <c r="K17" s="23"/>
      <c r="L17" s="50"/>
      <c r="M17" s="52"/>
    </row>
    <row r="18" spans="2:13" ht="15.75">
      <c r="B18" s="58">
        <f>Data!$B$14</f>
        <v>5</v>
      </c>
      <c r="C18" s="60" t="str">
        <f>Data!$C$14</f>
        <v>Lebedeva Anna</v>
      </c>
      <c r="D18" s="6" t="s">
        <v>18</v>
      </c>
      <c r="E18" s="7">
        <v>7.3</v>
      </c>
      <c r="F18" s="8">
        <v>7</v>
      </c>
      <c r="G18" s="9">
        <v>8</v>
      </c>
      <c r="H18" s="10">
        <v>6.2</v>
      </c>
      <c r="I18" s="37"/>
      <c r="J18" s="34">
        <f>(SUM(E18:H18)-(MIN(E18:H18)+MAX(E18:H18)))/2</f>
        <v>7.15</v>
      </c>
      <c r="K18" s="11"/>
      <c r="L18" s="49">
        <f>SUM(J18:J19)-SUM(K18:K19)</f>
        <v>15.850000000000001</v>
      </c>
      <c r="M18" s="51">
        <f>RANK(L18,$L$10:$L$41,0)</f>
        <v>1</v>
      </c>
    </row>
    <row r="19" spans="2:13" ht="16.5" thickBot="1">
      <c r="B19" s="59"/>
      <c r="C19" s="61"/>
      <c r="D19" s="20" t="s">
        <v>13</v>
      </c>
      <c r="E19" s="21">
        <v>8.8</v>
      </c>
      <c r="F19" s="21">
        <v>8.9</v>
      </c>
      <c r="G19" s="21">
        <v>8.8</v>
      </c>
      <c r="H19" s="21">
        <v>8.4</v>
      </c>
      <c r="I19" s="21">
        <v>8.5</v>
      </c>
      <c r="J19" s="35">
        <f>(SUM(E19:I19)-(MIN(E19:I19)+MAX(E19:I19)))/3</f>
        <v>8.700000000000001</v>
      </c>
      <c r="K19" s="23"/>
      <c r="L19" s="50"/>
      <c r="M19" s="52"/>
    </row>
    <row r="20" spans="2:13" ht="15.75">
      <c r="B20" s="58">
        <f>Data!$B$24</f>
        <v>15</v>
      </c>
      <c r="C20" s="60">
        <f>Data!$C$24</f>
        <v>0</v>
      </c>
      <c r="D20" s="6" t="s">
        <v>18</v>
      </c>
      <c r="E20" s="7"/>
      <c r="F20" s="8"/>
      <c r="G20" s="9"/>
      <c r="H20" s="10"/>
      <c r="I20" s="37"/>
      <c r="J20" s="34">
        <f>(SUM(E20:H20)-(MIN(E20:H20)+MAX(E20:H20)))/2</f>
        <v>0</v>
      </c>
      <c r="K20" s="11"/>
      <c r="L20" s="49">
        <f>SUM(J20:J21)-SUM(K20:K21)</f>
        <v>0</v>
      </c>
      <c r="M20" s="51">
        <f>RANK(L20,$L$10:$L$41,0)</f>
        <v>16</v>
      </c>
    </row>
    <row r="21" spans="2:13" ht="16.5" thickBot="1">
      <c r="B21" s="59"/>
      <c r="C21" s="61"/>
      <c r="D21" s="20" t="s">
        <v>13</v>
      </c>
      <c r="E21" s="21"/>
      <c r="F21" s="21"/>
      <c r="G21" s="21"/>
      <c r="H21" s="21"/>
      <c r="I21" s="21"/>
      <c r="J21" s="35">
        <f>(SUM(E21:I21)-(MIN(E21:I21)+MAX(E21:I21)))/3</f>
        <v>0</v>
      </c>
      <c r="K21" s="23"/>
      <c r="L21" s="50"/>
      <c r="M21" s="52"/>
    </row>
    <row r="22" spans="2:13" ht="15.75">
      <c r="B22" s="58">
        <f>Data!$B$17</f>
        <v>8</v>
      </c>
      <c r="C22" s="60" t="str">
        <f>Data!$C$17</f>
        <v>Kyznetcova Polina</v>
      </c>
      <c r="D22" s="6" t="s">
        <v>18</v>
      </c>
      <c r="E22" s="7">
        <v>4.5</v>
      </c>
      <c r="F22" s="8">
        <v>4.8</v>
      </c>
      <c r="G22" s="9">
        <v>6</v>
      </c>
      <c r="H22" s="10">
        <v>4.3</v>
      </c>
      <c r="I22" s="37"/>
      <c r="J22" s="34">
        <f>(SUM(E22:H22)-(MIN(E22:H22)+MAX(E22:H22)))/2</f>
        <v>4.65</v>
      </c>
      <c r="K22" s="11"/>
      <c r="L22" s="49">
        <f>SUM(J22:J23)-SUM(K22:K23)</f>
        <v>11.583333333333332</v>
      </c>
      <c r="M22" s="51">
        <f>RANK(L22,$L$10:$L$41,0)</f>
        <v>12</v>
      </c>
    </row>
    <row r="23" spans="2:13" ht="16.5" thickBot="1">
      <c r="B23" s="59"/>
      <c r="C23" s="61"/>
      <c r="D23" s="20" t="s">
        <v>13</v>
      </c>
      <c r="E23" s="21">
        <v>6.7</v>
      </c>
      <c r="F23" s="21">
        <v>7.6</v>
      </c>
      <c r="G23" s="21">
        <v>7.3</v>
      </c>
      <c r="H23" s="21">
        <v>7.1</v>
      </c>
      <c r="I23" s="21">
        <v>7.3</v>
      </c>
      <c r="J23" s="35">
        <f>(SUM(E23:I23)-(MIN(E23:I23)+MAX(E23:I23)))/3</f>
        <v>7.233333333333333</v>
      </c>
      <c r="K23" s="23">
        <v>0.3</v>
      </c>
      <c r="L23" s="50"/>
      <c r="M23" s="52"/>
    </row>
    <row r="24" spans="2:13" ht="15.75">
      <c r="B24" s="58">
        <f>Data!$B$19</f>
        <v>10</v>
      </c>
      <c r="C24" s="60" t="str">
        <f>Data!$C$19</f>
        <v>Susha Anastasiya</v>
      </c>
      <c r="D24" s="6" t="s">
        <v>18</v>
      </c>
      <c r="E24" s="7">
        <v>7</v>
      </c>
      <c r="F24" s="8">
        <v>6.2</v>
      </c>
      <c r="G24" s="9">
        <v>7.2</v>
      </c>
      <c r="H24" s="10">
        <v>6.8</v>
      </c>
      <c r="I24" s="37"/>
      <c r="J24" s="34">
        <f>(SUM(E24:H24)-(MIN(E24:H24)+MAX(E24:H24)))/2</f>
        <v>6.8999999999999995</v>
      </c>
      <c r="K24" s="11"/>
      <c r="L24" s="49">
        <f>SUM(J24:J25)-SUM(K24:K25)</f>
        <v>15.133333333333333</v>
      </c>
      <c r="M24" s="51">
        <f>RANK(L24,$L$10:$L$41,0)</f>
        <v>2</v>
      </c>
    </row>
    <row r="25" spans="2:13" ht="16.5" thickBot="1">
      <c r="B25" s="59"/>
      <c r="C25" s="61"/>
      <c r="D25" s="20" t="s">
        <v>13</v>
      </c>
      <c r="E25" s="21">
        <v>8.4</v>
      </c>
      <c r="F25" s="21">
        <v>8.6</v>
      </c>
      <c r="G25" s="21">
        <v>8.7</v>
      </c>
      <c r="H25" s="21">
        <v>7.6</v>
      </c>
      <c r="I25" s="21">
        <v>7.7</v>
      </c>
      <c r="J25" s="35">
        <f>(SUM(E25:I25)-(MIN(E25:I25)+MAX(E25:I25)))/3</f>
        <v>8.233333333333334</v>
      </c>
      <c r="K25" s="23"/>
      <c r="L25" s="50"/>
      <c r="M25" s="52"/>
    </row>
    <row r="26" spans="2:13" ht="15.75">
      <c r="B26" s="58">
        <f>Data!$B$22</f>
        <v>13</v>
      </c>
      <c r="C26" s="60" t="str">
        <f>Data!$C$22</f>
        <v>Prokysheva Anastasiya</v>
      </c>
      <c r="D26" s="6" t="s">
        <v>18</v>
      </c>
      <c r="E26" s="7">
        <v>5.9</v>
      </c>
      <c r="F26" s="8">
        <v>5.8</v>
      </c>
      <c r="G26" s="9">
        <v>5.9</v>
      </c>
      <c r="H26" s="10">
        <v>5.3</v>
      </c>
      <c r="I26" s="37"/>
      <c r="J26" s="34">
        <f>(SUM(E26:H26)-(MIN(E26:H26)+MAX(E26:H26)))/2</f>
        <v>5.850000000000001</v>
      </c>
      <c r="K26" s="11"/>
      <c r="L26" s="49">
        <f>SUM(J26:J27)-SUM(K26:K27)</f>
        <v>13.483333333333338</v>
      </c>
      <c r="M26" s="51">
        <f>RANK(L26,$L$10:$L$41,0)</f>
        <v>6</v>
      </c>
    </row>
    <row r="27" spans="2:13" ht="16.5" thickBot="1">
      <c r="B27" s="59"/>
      <c r="C27" s="61"/>
      <c r="D27" s="20" t="s">
        <v>13</v>
      </c>
      <c r="E27" s="21">
        <v>7.9</v>
      </c>
      <c r="F27" s="21">
        <v>7.7</v>
      </c>
      <c r="G27" s="21">
        <v>7.6</v>
      </c>
      <c r="H27" s="21">
        <v>7</v>
      </c>
      <c r="I27" s="21">
        <v>7.6</v>
      </c>
      <c r="J27" s="35">
        <f>(SUM(E27:I27)-(MIN(E27:I27)+MAX(E27:I27)))/3</f>
        <v>7.6333333333333355</v>
      </c>
      <c r="K27" s="23"/>
      <c r="L27" s="50"/>
      <c r="M27" s="52"/>
    </row>
    <row r="28" spans="2:13" ht="15.75">
      <c r="B28" s="58">
        <f>Data!$B$13</f>
        <v>4</v>
      </c>
      <c r="C28" s="60" t="str">
        <f>Data!$C$13</f>
        <v>Komarova Alena</v>
      </c>
      <c r="D28" s="6" t="s">
        <v>18</v>
      </c>
      <c r="E28" s="7">
        <v>4.7</v>
      </c>
      <c r="F28" s="8">
        <v>4.5</v>
      </c>
      <c r="G28" s="9">
        <v>4.7</v>
      </c>
      <c r="H28" s="10">
        <v>4.4</v>
      </c>
      <c r="I28" s="37"/>
      <c r="J28" s="34">
        <f>(SUM(E28:H28)-(MIN(E28:H28)+MAX(E28:H28)))/2</f>
        <v>4.599999999999998</v>
      </c>
      <c r="K28" s="11"/>
      <c r="L28" s="49">
        <f>SUM(J28:J29)-SUM(K28:K29)</f>
        <v>11.466666666666665</v>
      </c>
      <c r="M28" s="51">
        <f>RANK(L28,$L$10:$L$41,0)</f>
        <v>13</v>
      </c>
    </row>
    <row r="29" spans="2:13" ht="16.5" thickBot="1">
      <c r="B29" s="59"/>
      <c r="C29" s="61"/>
      <c r="D29" s="20" t="s">
        <v>13</v>
      </c>
      <c r="E29" s="21">
        <v>6.9</v>
      </c>
      <c r="F29" s="21">
        <v>7.6</v>
      </c>
      <c r="G29" s="21">
        <v>7.3</v>
      </c>
      <c r="H29" s="21">
        <v>7.1</v>
      </c>
      <c r="I29" s="21">
        <v>7.1</v>
      </c>
      <c r="J29" s="35">
        <f>(SUM(E29:I29)-(MIN(E29:I29)+MAX(E29:I29)))/3</f>
        <v>7.166666666666667</v>
      </c>
      <c r="K29" s="23">
        <v>0.3</v>
      </c>
      <c r="L29" s="50"/>
      <c r="M29" s="52"/>
    </row>
    <row r="30" spans="2:13" ht="15.75">
      <c r="B30" s="58">
        <f>Data!$B$15</f>
        <v>6</v>
      </c>
      <c r="C30" s="60" t="str">
        <f>Data!$C$15</f>
        <v>Pronina Ramina</v>
      </c>
      <c r="D30" s="6" t="s">
        <v>18</v>
      </c>
      <c r="E30" s="7">
        <v>3.4</v>
      </c>
      <c r="F30" s="8">
        <v>3.8</v>
      </c>
      <c r="G30" s="9">
        <v>2.3</v>
      </c>
      <c r="H30" s="10">
        <v>3.3</v>
      </c>
      <c r="I30" s="37"/>
      <c r="J30" s="34">
        <f>(SUM(E30:H30)-(MIN(E30:H30)+MAX(E30:H30)))/2</f>
        <v>3.3500000000000005</v>
      </c>
      <c r="K30" s="11"/>
      <c r="L30" s="49">
        <f>SUM(J30:J31)-SUM(K30:K31)</f>
        <v>10.183333333333335</v>
      </c>
      <c r="M30" s="51">
        <f>RANK(L30,$L$10:$L$41,0)</f>
        <v>15</v>
      </c>
    </row>
    <row r="31" spans="2:13" ht="16.5" thickBot="1">
      <c r="B31" s="59"/>
      <c r="C31" s="61"/>
      <c r="D31" s="20" t="s">
        <v>13</v>
      </c>
      <c r="E31" s="21">
        <v>7.1</v>
      </c>
      <c r="F31" s="21">
        <v>7</v>
      </c>
      <c r="G31" s="21">
        <v>6.6</v>
      </c>
      <c r="H31" s="21">
        <v>6.8</v>
      </c>
      <c r="I31" s="21">
        <v>6.7</v>
      </c>
      <c r="J31" s="35">
        <f>(SUM(E31:I31)-(MIN(E31:I31)+MAX(E31:I31)))/3</f>
        <v>6.833333333333335</v>
      </c>
      <c r="K31" s="23"/>
      <c r="L31" s="50"/>
      <c r="M31" s="52"/>
    </row>
    <row r="32" spans="2:13" ht="15.75">
      <c r="B32" s="58">
        <f>Data!$B$11</f>
        <v>2</v>
      </c>
      <c r="C32" s="60" t="str">
        <f>Data!$C$11</f>
        <v>Salos Anastasiya</v>
      </c>
      <c r="D32" s="6" t="s">
        <v>18</v>
      </c>
      <c r="E32" s="7">
        <v>6.1</v>
      </c>
      <c r="F32" s="8">
        <v>6.1</v>
      </c>
      <c r="G32" s="9">
        <v>5.7</v>
      </c>
      <c r="H32" s="10">
        <v>5.9</v>
      </c>
      <c r="I32" s="37"/>
      <c r="J32" s="34">
        <f>(SUM(E32:H32)-(MIN(E32:H32)+MAX(E32:H32)))/2</f>
        <v>5.999999999999998</v>
      </c>
      <c r="K32" s="11"/>
      <c r="L32" s="49">
        <f>SUM(J32:J33)-SUM(K32:K33)</f>
        <v>14.23333333333333</v>
      </c>
      <c r="M32" s="51">
        <f>RANK(L32,$L$10:$L$41,0)</f>
        <v>4</v>
      </c>
    </row>
    <row r="33" spans="2:13" ht="16.5" thickBot="1">
      <c r="B33" s="59"/>
      <c r="C33" s="61"/>
      <c r="D33" s="20" t="s">
        <v>13</v>
      </c>
      <c r="E33" s="21">
        <v>8.4</v>
      </c>
      <c r="F33" s="21">
        <v>8.5</v>
      </c>
      <c r="G33" s="21">
        <v>8.2</v>
      </c>
      <c r="H33" s="21">
        <v>8.1</v>
      </c>
      <c r="I33" s="21">
        <v>8</v>
      </c>
      <c r="J33" s="35">
        <f>(SUM(E33:I33)-(MIN(E33:I33)+MAX(E33:I33)))/3</f>
        <v>8.233333333333333</v>
      </c>
      <c r="K33" s="23"/>
      <c r="L33" s="50"/>
      <c r="M33" s="52"/>
    </row>
    <row r="34" spans="2:13" ht="15.75">
      <c r="B34" s="58">
        <f>Data!$B$12</f>
        <v>3</v>
      </c>
      <c r="C34" s="60" t="str">
        <f>Data!$C$12</f>
        <v>Sokolova Anna</v>
      </c>
      <c r="D34" s="6" t="s">
        <v>18</v>
      </c>
      <c r="E34" s="7">
        <v>6.3</v>
      </c>
      <c r="F34" s="8">
        <v>6.7</v>
      </c>
      <c r="G34" s="9">
        <v>6.8</v>
      </c>
      <c r="H34" s="10">
        <v>5.6</v>
      </c>
      <c r="I34" s="37"/>
      <c r="J34" s="34">
        <f>(SUM(E34:H34)-(MIN(E34:H34)+MAX(E34:H34)))/2</f>
        <v>6.5</v>
      </c>
      <c r="K34" s="11"/>
      <c r="L34" s="49">
        <f>SUM(J34:J35)-SUM(K34:K35)</f>
        <v>14.633333333333331</v>
      </c>
      <c r="M34" s="51">
        <f>RANK(L34,$L$10:$L$41,0)</f>
        <v>3</v>
      </c>
    </row>
    <row r="35" spans="2:13" ht="16.5" thickBot="1">
      <c r="B35" s="59"/>
      <c r="C35" s="61"/>
      <c r="D35" s="20" t="s">
        <v>13</v>
      </c>
      <c r="E35" s="21">
        <v>8.2</v>
      </c>
      <c r="F35" s="21">
        <v>8.2</v>
      </c>
      <c r="G35" s="21">
        <v>8.5</v>
      </c>
      <c r="H35" s="21">
        <v>7.8</v>
      </c>
      <c r="I35" s="21">
        <v>8</v>
      </c>
      <c r="J35" s="35">
        <f>(SUM(E35:I35)-(MIN(E35:I35)+MAX(E35:I35)))/3</f>
        <v>8.133333333333331</v>
      </c>
      <c r="K35" s="23"/>
      <c r="L35" s="50"/>
      <c r="M35" s="52"/>
    </row>
    <row r="36" spans="2:13" ht="15.75">
      <c r="B36" s="58">
        <f>Data!$B$18</f>
        <v>9</v>
      </c>
      <c r="C36" s="60" t="str">
        <f>Data!$C$18</f>
        <v>Kemelova Kristina</v>
      </c>
      <c r="D36" s="6" t="s">
        <v>18</v>
      </c>
      <c r="E36" s="7">
        <v>4.2</v>
      </c>
      <c r="F36" s="8">
        <v>4.4</v>
      </c>
      <c r="G36" s="9">
        <v>5.6</v>
      </c>
      <c r="H36" s="10">
        <v>4.5</v>
      </c>
      <c r="I36" s="37"/>
      <c r="J36" s="34">
        <f>(SUM(E36:H36)-(MIN(E36:H36)+MAX(E36:H36)))/2</f>
        <v>4.450000000000001</v>
      </c>
      <c r="K36" s="11"/>
      <c r="L36" s="49">
        <f>SUM(J36:J37)-SUM(K36:K37)</f>
        <v>12.349999999999998</v>
      </c>
      <c r="M36" s="51">
        <f>RANK(L36,$L$10:$L$41,0)</f>
        <v>10</v>
      </c>
    </row>
    <row r="37" spans="2:13" ht="16.5" thickBot="1">
      <c r="B37" s="59"/>
      <c r="C37" s="61"/>
      <c r="D37" s="20" t="s">
        <v>13</v>
      </c>
      <c r="E37" s="21">
        <v>8.4</v>
      </c>
      <c r="F37" s="21">
        <v>8</v>
      </c>
      <c r="G37" s="21">
        <v>7.9</v>
      </c>
      <c r="H37" s="21">
        <v>7.8</v>
      </c>
      <c r="I37" s="21">
        <v>7.8</v>
      </c>
      <c r="J37" s="35">
        <f>(SUM(E37:I37)-(MIN(E37:I37)+MAX(E37:I37)))/3</f>
        <v>7.899999999999998</v>
      </c>
      <c r="K37" s="23"/>
      <c r="L37" s="50"/>
      <c r="M37" s="52"/>
    </row>
    <row r="38" spans="2:13" ht="15.75">
      <c r="B38" s="58">
        <f>Data!$B$21</f>
        <v>12</v>
      </c>
      <c r="C38" s="60" t="str">
        <f>Data!$C$21</f>
        <v>Sadomskaya Olga</v>
      </c>
      <c r="D38" s="6" t="s">
        <v>18</v>
      </c>
      <c r="E38" s="7">
        <v>4.9</v>
      </c>
      <c r="F38" s="8">
        <v>4.5</v>
      </c>
      <c r="G38" s="9">
        <v>4.6</v>
      </c>
      <c r="H38" s="10">
        <v>2.9</v>
      </c>
      <c r="I38" s="37"/>
      <c r="J38" s="34">
        <f>(SUM(E38:H38)-(MIN(E38:H38)+MAX(E38:H38)))/2</f>
        <v>4.549999999999999</v>
      </c>
      <c r="K38" s="11"/>
      <c r="L38" s="49">
        <f>SUM(J38:J39)-SUM(K38:K39)</f>
        <v>10.783333333333331</v>
      </c>
      <c r="M38" s="51">
        <f>RANK(L38,$L$10:$L$41,0)</f>
        <v>14</v>
      </c>
    </row>
    <row r="39" spans="2:13" ht="16.5" thickBot="1">
      <c r="B39" s="59"/>
      <c r="C39" s="61"/>
      <c r="D39" s="20" t="s">
        <v>13</v>
      </c>
      <c r="E39" s="21">
        <v>6.8</v>
      </c>
      <c r="F39" s="21">
        <v>6.8</v>
      </c>
      <c r="G39" s="21">
        <v>7.1</v>
      </c>
      <c r="H39" s="21">
        <v>6</v>
      </c>
      <c r="I39" s="21">
        <v>5.7</v>
      </c>
      <c r="J39" s="35">
        <f>(SUM(E39:I39)-(MIN(E39:I39)+MAX(E39:I39)))/3</f>
        <v>6.533333333333332</v>
      </c>
      <c r="K39" s="23">
        <v>0.3</v>
      </c>
      <c r="L39" s="50"/>
      <c r="M39" s="52"/>
    </row>
    <row r="40" spans="2:13" ht="15.75">
      <c r="B40" s="58">
        <f>Data!$B$25</f>
        <v>16</v>
      </c>
      <c r="C40" s="60" t="str">
        <f>Data!$C$25</f>
        <v>Rustamkyzy Aiza</v>
      </c>
      <c r="D40" s="6" t="s">
        <v>18</v>
      </c>
      <c r="E40" s="7">
        <v>4.2</v>
      </c>
      <c r="F40" s="8">
        <v>5</v>
      </c>
      <c r="G40" s="9">
        <v>5.2</v>
      </c>
      <c r="H40" s="10">
        <v>5.2</v>
      </c>
      <c r="I40" s="37"/>
      <c r="J40" s="34">
        <f>(SUM(E40:H40)-(MIN(E40:H40)+MAX(E40:H40)))/2</f>
        <v>5.099999999999999</v>
      </c>
      <c r="K40" s="11"/>
      <c r="L40" s="49">
        <f>SUM(J40:J41)-SUM(K40:K41)</f>
        <v>12.533333333333333</v>
      </c>
      <c r="M40" s="51">
        <f>RANK(L40,$L$10:$L$41,0)</f>
        <v>9</v>
      </c>
    </row>
    <row r="41" spans="2:13" ht="16.5" thickBot="1">
      <c r="B41" s="59"/>
      <c r="C41" s="61"/>
      <c r="D41" s="20" t="s">
        <v>13</v>
      </c>
      <c r="E41" s="21">
        <v>7.9</v>
      </c>
      <c r="F41" s="21">
        <v>7.5</v>
      </c>
      <c r="G41" s="21">
        <v>7</v>
      </c>
      <c r="H41" s="21">
        <v>7.3</v>
      </c>
      <c r="I41" s="21">
        <v>7.5</v>
      </c>
      <c r="J41" s="35">
        <f>(SUM(E41:I41)-(MIN(E41:I41)+MAX(E41:I41)))/3</f>
        <v>7.4333333333333345</v>
      </c>
      <c r="K41" s="23"/>
      <c r="L41" s="50"/>
      <c r="M41" s="52"/>
    </row>
  </sheetData>
  <sheetProtection password="CE28" sheet="1" objects="1" scenarios="1"/>
  <protectedRanges>
    <protectedRange sqref="L10" name="Диапазон13"/>
    <protectedRange sqref="K10:K11" name="Диапазон5"/>
    <protectedRange sqref="E11:I11" name="Диапазон4"/>
    <protectedRange sqref="E10:H10" name="Диапазон3"/>
    <protectedRange sqref="L12" name="Диапазон13_1"/>
    <protectedRange sqref="K12:K13" name="Диапазон5_1"/>
    <protectedRange sqref="E13:I13" name="Диапазон4_1"/>
    <protectedRange sqref="E12:H12" name="Диапазон3_1"/>
    <protectedRange sqref="L14" name="Диапазон13_2"/>
    <protectedRange sqref="K14:K15" name="Диапазон5_2"/>
    <protectedRange sqref="E15:I15" name="Диапазон4_2"/>
    <protectedRange sqref="E14:H14" name="Диапазон3_2"/>
    <protectedRange sqref="L16" name="Диапазон13_3"/>
    <protectedRange sqref="K16:K17" name="Диапазон5_3"/>
    <protectedRange sqref="E17:I17" name="Диапазон4_3"/>
    <protectedRange sqref="E16:H16" name="Диапазон3_3"/>
    <protectedRange sqref="L18" name="Диапазон13_4"/>
    <protectedRange sqref="K18:K19" name="Диапазон5_4"/>
    <protectedRange sqref="E19:I19" name="Диапазон4_4"/>
    <protectedRange sqref="E18:H18" name="Диапазон3_4"/>
    <protectedRange sqref="L20" name="Диапазон13_5"/>
    <protectedRange sqref="K20:K21" name="Диапазон5_5"/>
    <protectedRange sqref="E21:I21" name="Диапазон4_5"/>
    <protectedRange sqref="E20:H20" name="Диапазон3_5"/>
    <protectedRange sqref="L22" name="Диапазон13_6"/>
    <protectedRange sqref="K22:K23" name="Диапазон5_6"/>
    <protectedRange sqref="E23:I23" name="Диапазон4_6"/>
    <protectedRange sqref="E22:H22" name="Диапазон3_6"/>
    <protectedRange sqref="L24" name="Диапазон13_7"/>
    <protectedRange sqref="K24:K25" name="Диапазон5_7"/>
    <protectedRange sqref="E25:I25" name="Диапазон4_7"/>
    <protectedRange sqref="E24:H24" name="Диапазон3_7"/>
    <protectedRange sqref="L26" name="Диапазон13_8"/>
    <protectedRange sqref="K26:K27" name="Диапазон5_8"/>
    <protectedRange sqref="E27:I27" name="Диапазон4_8"/>
    <protectedRange sqref="E26:H26" name="Диапазон3_8"/>
    <protectedRange sqref="L28" name="Диапазон13_9"/>
    <protectedRange sqref="K28:K29" name="Диапазон5_9"/>
    <protectedRange sqref="E29:I29" name="Диапазон4_9"/>
    <protectedRange sqref="E28:H28" name="Диапазон3_9"/>
    <protectedRange sqref="L30" name="Диапазон13_10"/>
    <protectedRange sqref="K30:K31" name="Диапазон5_10"/>
    <protectedRange sqref="E31:I31" name="Диапазон4_10"/>
    <protectedRange sqref="E30:H30" name="Диапазон3_10"/>
    <protectedRange sqref="L32" name="Диапазон13_11"/>
    <protectedRange sqref="K32:K33" name="Диапазон5_11"/>
    <protectedRange sqref="E33:I33" name="Диапазон4_11"/>
    <protectedRange sqref="E32:H32" name="Диапазон3_11"/>
    <protectedRange sqref="L34" name="Диапазон13_12"/>
    <protectedRange sqref="K34:K35" name="Диапазон5_12"/>
    <protectedRange sqref="E35:I35" name="Диапазон4_12"/>
    <protectedRange sqref="E34:H34" name="Диапазон3_12"/>
    <protectedRange sqref="L36" name="Диапазон13_13"/>
    <protectedRange sqref="K36:K37" name="Диапазон5_13"/>
    <protectedRange sqref="E37:I37" name="Диапазон4_13"/>
    <protectedRange sqref="E36:H36" name="Диапазон3_13"/>
    <protectedRange sqref="L38" name="Диапазон13_14"/>
    <protectedRange sqref="K38:K39" name="Диапазон5_14"/>
    <protectedRange sqref="E39:I39" name="Диапазон4_14"/>
    <protectedRange sqref="E38:H38" name="Диапазон3_14"/>
    <protectedRange sqref="L40" name="Диапазон13_15"/>
    <protectedRange sqref="K40:K41" name="Диапазон5_15"/>
    <protectedRange sqref="E41:I41" name="Диапазон4_15"/>
    <protectedRange sqref="E40:H40" name="Диапазон3_15"/>
  </protectedRanges>
  <mergeCells count="64"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0:B41"/>
    <mergeCell ref="C40:C41"/>
    <mergeCell ref="L10:L11"/>
    <mergeCell ref="M10:M11"/>
    <mergeCell ref="L12:L13"/>
    <mergeCell ref="M12:M13"/>
    <mergeCell ref="L14:L15"/>
    <mergeCell ref="M14:M15"/>
    <mergeCell ref="L16:L17"/>
    <mergeCell ref="M16:M17"/>
    <mergeCell ref="L18:L19"/>
    <mergeCell ref="M18:M19"/>
    <mergeCell ref="L20:L21"/>
    <mergeCell ref="M20:M21"/>
    <mergeCell ref="L22:L23"/>
    <mergeCell ref="M22:M23"/>
    <mergeCell ref="L24:L25"/>
    <mergeCell ref="M24:M25"/>
    <mergeCell ref="L26:L27"/>
    <mergeCell ref="M26:M27"/>
    <mergeCell ref="L28:L29"/>
    <mergeCell ref="M28:M29"/>
    <mergeCell ref="L30:L31"/>
    <mergeCell ref="M30:M31"/>
    <mergeCell ref="L32:L33"/>
    <mergeCell ref="M32:M33"/>
    <mergeCell ref="L34:L35"/>
    <mergeCell ref="M34:M35"/>
    <mergeCell ref="L36:L37"/>
    <mergeCell ref="M36:M37"/>
    <mergeCell ref="L38:L39"/>
    <mergeCell ref="M38:M39"/>
    <mergeCell ref="L40:L41"/>
    <mergeCell ref="M40:M41"/>
  </mergeCells>
  <dataValidations count="1">
    <dataValidation type="decimal" allowBlank="1" showInputMessage="1" showErrorMessage="1" sqref="E11:I11 E10:H10 E13:I13 E12:H12 E15:I15 E14:H14 E17:I17 E16:H16 E19:I19 E18:H18 E21:I21 E20:H20 E23:I23 E22:H22 E25:I25 E24:H24 E27:I27 E26:H26 E29:I29 E28:H28 E31:I31 E30:H30 E33:I33 E32:H32 E35:I35 E34:H34 E37:I37 E36:H36 E39:I39 E38:H38 E41:I41 E40:H40">
      <formula1>0</formula1>
      <formula2>20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1"/>
  <sheetViews>
    <sheetView zoomScalePageLayoutView="0" workbookViewId="0" topLeftCell="A17">
      <selection activeCell="D22" sqref="D22"/>
    </sheetView>
  </sheetViews>
  <sheetFormatPr defaultColWidth="9.00390625" defaultRowHeight="12.75"/>
  <cols>
    <col min="3" max="3" width="33.25390625" style="0" customWidth="1"/>
    <col min="10" max="10" width="11.125" style="0" customWidth="1"/>
    <col min="11" max="11" width="10.875" style="0" customWidth="1"/>
    <col min="13" max="13" width="9.75390625" style="0" customWidth="1"/>
  </cols>
  <sheetData>
    <row r="1" spans="4:6" ht="12.75" hidden="1">
      <c r="D1">
        <v>2</v>
      </c>
      <c r="E1">
        <v>9</v>
      </c>
      <c r="F1">
        <v>13</v>
      </c>
    </row>
    <row r="8" ht="13.5" thickBot="1"/>
    <row r="9" spans="2:13" ht="16.5" thickBot="1">
      <c r="B9" s="1" t="s">
        <v>0</v>
      </c>
      <c r="C9" s="1" t="s">
        <v>15</v>
      </c>
      <c r="D9" s="4"/>
      <c r="E9" s="5">
        <v>1</v>
      </c>
      <c r="F9" s="5">
        <v>2</v>
      </c>
      <c r="G9" s="5">
        <v>3</v>
      </c>
      <c r="H9" s="5">
        <v>4</v>
      </c>
      <c r="I9" s="5">
        <v>5</v>
      </c>
      <c r="J9" s="5" t="s">
        <v>7</v>
      </c>
      <c r="K9" s="5" t="s">
        <v>8</v>
      </c>
      <c r="L9" s="5" t="s">
        <v>9</v>
      </c>
      <c r="M9" s="24" t="s">
        <v>14</v>
      </c>
    </row>
    <row r="10" spans="2:13" ht="15.75">
      <c r="B10" s="58">
        <f>Data!$B$16</f>
        <v>7</v>
      </c>
      <c r="C10" s="60" t="str">
        <f>Data!$C$16</f>
        <v>Gorbatina Valeriya</v>
      </c>
      <c r="D10" s="6" t="s">
        <v>18</v>
      </c>
      <c r="E10" s="7">
        <v>6.4</v>
      </c>
      <c r="F10" s="8">
        <v>5.3</v>
      </c>
      <c r="G10" s="9">
        <v>4.6</v>
      </c>
      <c r="H10" s="10">
        <v>5.4</v>
      </c>
      <c r="I10" s="37"/>
      <c r="J10" s="34">
        <f>(SUM(E10:H10)-(MIN(E10:H10)+MAX(E10:H10)))/2</f>
        <v>5.349999999999998</v>
      </c>
      <c r="K10" s="11"/>
      <c r="L10" s="49">
        <f>SUM(J10:J11)-SUM(K10:K11)</f>
        <v>12.799999999999997</v>
      </c>
      <c r="M10" s="51">
        <f>RANK(L10,$L$10:$L$41,0)</f>
        <v>10</v>
      </c>
    </row>
    <row r="11" spans="2:13" ht="16.5" thickBot="1">
      <c r="B11" s="59"/>
      <c r="C11" s="61"/>
      <c r="D11" s="20" t="s">
        <v>13</v>
      </c>
      <c r="E11" s="21">
        <v>7.6</v>
      </c>
      <c r="F11" s="21">
        <v>8</v>
      </c>
      <c r="G11" s="21">
        <v>7</v>
      </c>
      <c r="H11" s="21">
        <v>7.6</v>
      </c>
      <c r="I11" s="21">
        <v>7.3</v>
      </c>
      <c r="J11" s="35">
        <f>(SUM(E11:I11)-(MIN(E11:I11)+MAX(E11:I11)))/3</f>
        <v>7.5</v>
      </c>
      <c r="K11" s="23">
        <v>0.05</v>
      </c>
      <c r="L11" s="50"/>
      <c r="M11" s="52"/>
    </row>
    <row r="12" spans="2:13" ht="15.75">
      <c r="B12" s="58">
        <f>Data!$B$23</f>
        <v>14</v>
      </c>
      <c r="C12" s="60" t="str">
        <f>Data!$C$23</f>
        <v>Titova Vasilina</v>
      </c>
      <c r="D12" s="6" t="s">
        <v>18</v>
      </c>
      <c r="E12" s="7">
        <v>6.4</v>
      </c>
      <c r="F12" s="8">
        <v>6.3</v>
      </c>
      <c r="G12" s="9">
        <v>6.2</v>
      </c>
      <c r="H12" s="10">
        <v>6</v>
      </c>
      <c r="I12" s="37"/>
      <c r="J12" s="34">
        <f>(SUM(E12:H12)-(MIN(E12:H12)+MAX(E12:H12)))/2</f>
        <v>6.249999999999999</v>
      </c>
      <c r="K12" s="11"/>
      <c r="L12" s="49">
        <f>SUM(J12:J13)-SUM(K12:K13)</f>
        <v>14.216666666666665</v>
      </c>
      <c r="M12" s="51">
        <f>RANK(L12,$L$10:$L$41,0)</f>
        <v>4</v>
      </c>
    </row>
    <row r="13" spans="2:13" ht="16.5" thickBot="1">
      <c r="B13" s="59"/>
      <c r="C13" s="61"/>
      <c r="D13" s="20" t="s">
        <v>13</v>
      </c>
      <c r="E13" s="21">
        <v>8</v>
      </c>
      <c r="F13" s="21">
        <v>8</v>
      </c>
      <c r="G13" s="21">
        <v>8.4</v>
      </c>
      <c r="H13" s="21">
        <v>7.9</v>
      </c>
      <c r="I13" s="21">
        <v>7.7</v>
      </c>
      <c r="J13" s="35">
        <f>(SUM(E13:I13)-(MIN(E13:I13)+MAX(E13:I13)))/3</f>
        <v>7.966666666666666</v>
      </c>
      <c r="K13" s="23"/>
      <c r="L13" s="50"/>
      <c r="M13" s="52"/>
    </row>
    <row r="14" spans="2:13" ht="15.75">
      <c r="B14" s="58">
        <f>Data!$B$10</f>
        <v>1</v>
      </c>
      <c r="C14" s="60" t="str">
        <f>Data!$C$10</f>
        <v>Ikramova Asal</v>
      </c>
      <c r="D14" s="6" t="s">
        <v>18</v>
      </c>
      <c r="E14" s="7">
        <v>5.9</v>
      </c>
      <c r="F14" s="8">
        <v>5.8</v>
      </c>
      <c r="G14" s="9">
        <v>6.1</v>
      </c>
      <c r="H14" s="10">
        <v>5.8</v>
      </c>
      <c r="I14" s="37"/>
      <c r="J14" s="34">
        <f>(SUM(E14:H14)-(MIN(E14:H14)+MAX(E14:H14)))/2</f>
        <v>5.85</v>
      </c>
      <c r="K14" s="11"/>
      <c r="L14" s="49">
        <f>SUM(J14:J15)-SUM(K14:K15)</f>
        <v>13.683333333333334</v>
      </c>
      <c r="M14" s="51">
        <f>RANK(L14,$L$10:$L$41,0)</f>
        <v>7</v>
      </c>
    </row>
    <row r="15" spans="2:13" ht="16.5" thickBot="1">
      <c r="B15" s="59"/>
      <c r="C15" s="61"/>
      <c r="D15" s="20" t="s">
        <v>13</v>
      </c>
      <c r="E15" s="21">
        <v>7.8</v>
      </c>
      <c r="F15" s="21">
        <v>7.5</v>
      </c>
      <c r="G15" s="21">
        <v>7.7</v>
      </c>
      <c r="H15" s="21">
        <v>8</v>
      </c>
      <c r="I15" s="21">
        <v>8.2</v>
      </c>
      <c r="J15" s="35">
        <f>(SUM(E15:I15)-(MIN(E15:I15)+MAX(E15:I15)))/3</f>
        <v>7.833333333333335</v>
      </c>
      <c r="K15" s="23"/>
      <c r="L15" s="50"/>
      <c r="M15" s="52"/>
    </row>
    <row r="16" spans="2:13" ht="15.75">
      <c r="B16" s="58">
        <f>Data!$B$20</f>
        <v>11</v>
      </c>
      <c r="C16" s="60" t="str">
        <f>Data!$C$20</f>
        <v>Aupova Ekaterina</v>
      </c>
      <c r="D16" s="6" t="s">
        <v>18</v>
      </c>
      <c r="E16" s="7">
        <v>4</v>
      </c>
      <c r="F16" s="8">
        <v>5.4</v>
      </c>
      <c r="G16" s="9">
        <v>4.9</v>
      </c>
      <c r="H16" s="10">
        <v>5.6</v>
      </c>
      <c r="I16" s="37"/>
      <c r="J16" s="34">
        <f>(SUM(E16:H16)-(MIN(E16:H16)+MAX(E16:H16)))/2</f>
        <v>5.1499999999999995</v>
      </c>
      <c r="K16" s="11"/>
      <c r="L16" s="49">
        <f>SUM(J16:J17)-SUM(K16:K17)</f>
        <v>12.049999999999999</v>
      </c>
      <c r="M16" s="51">
        <f>RANK(L16,$L$10:$L$41,0)</f>
        <v>14</v>
      </c>
    </row>
    <row r="17" spans="2:13" ht="16.5" thickBot="1">
      <c r="B17" s="59"/>
      <c r="C17" s="61"/>
      <c r="D17" s="20" t="s">
        <v>13</v>
      </c>
      <c r="E17" s="21">
        <v>7.6</v>
      </c>
      <c r="F17" s="21">
        <v>7.8</v>
      </c>
      <c r="G17" s="21">
        <v>8.4</v>
      </c>
      <c r="H17" s="21">
        <v>7.1</v>
      </c>
      <c r="I17" s="21">
        <v>6.9</v>
      </c>
      <c r="J17" s="35">
        <f>(SUM(E17:I17)-(MIN(E17:I17)+MAX(E17:I17)))/3</f>
        <v>7.499999999999999</v>
      </c>
      <c r="K17" s="23">
        <v>0.6</v>
      </c>
      <c r="L17" s="50"/>
      <c r="M17" s="52"/>
    </row>
    <row r="18" spans="2:13" ht="15.75">
      <c r="B18" s="58">
        <f>Data!$B$14</f>
        <v>5</v>
      </c>
      <c r="C18" s="60" t="str">
        <f>Data!$C$14</f>
        <v>Lebedeva Anna</v>
      </c>
      <c r="D18" s="6" t="s">
        <v>18</v>
      </c>
      <c r="E18" s="7">
        <v>7.6</v>
      </c>
      <c r="F18" s="8">
        <v>6.7</v>
      </c>
      <c r="G18" s="9">
        <v>7.3</v>
      </c>
      <c r="H18" s="10">
        <v>7</v>
      </c>
      <c r="I18" s="37"/>
      <c r="J18" s="34">
        <f>(SUM(E18:H18)-(MIN(E18:H18)+MAX(E18:H18)))/2</f>
        <v>7.15</v>
      </c>
      <c r="K18" s="11"/>
      <c r="L18" s="49">
        <f>SUM(J18:J19)-SUM(K18:K19)</f>
        <v>15.116666666666667</v>
      </c>
      <c r="M18" s="51">
        <f>RANK(L18,$L$10:$L$41,0)</f>
        <v>2</v>
      </c>
    </row>
    <row r="19" spans="2:13" ht="16.5" thickBot="1">
      <c r="B19" s="59"/>
      <c r="C19" s="61"/>
      <c r="D19" s="20" t="s">
        <v>13</v>
      </c>
      <c r="E19" s="21">
        <v>7.7</v>
      </c>
      <c r="F19" s="21">
        <v>8.4</v>
      </c>
      <c r="G19" s="21">
        <v>8.2</v>
      </c>
      <c r="H19" s="21">
        <v>7.9</v>
      </c>
      <c r="I19" s="21">
        <v>7.8</v>
      </c>
      <c r="J19" s="35">
        <f>(SUM(E19:I19)-(MIN(E19:I19)+MAX(E19:I19)))/3</f>
        <v>7.966666666666666</v>
      </c>
      <c r="K19" s="23"/>
      <c r="L19" s="50"/>
      <c r="M19" s="52"/>
    </row>
    <row r="20" spans="2:13" ht="15.75">
      <c r="B20" s="58">
        <f>Data!$B$24</f>
        <v>15</v>
      </c>
      <c r="C20" s="60">
        <f>Data!$C$24</f>
        <v>0</v>
      </c>
      <c r="D20" s="6" t="s">
        <v>18</v>
      </c>
      <c r="E20" s="7"/>
      <c r="F20" s="8"/>
      <c r="G20" s="9"/>
      <c r="H20" s="10"/>
      <c r="I20" s="37"/>
      <c r="J20" s="34">
        <f>(SUM(E20:H20)-(MIN(E20:H20)+MAX(E20:H20)))/2</f>
        <v>0</v>
      </c>
      <c r="K20" s="11"/>
      <c r="L20" s="49">
        <f>SUM(J20:J21)-SUM(K20:K21)</f>
        <v>0</v>
      </c>
      <c r="M20" s="51">
        <f>RANK(L20,$L$10:$L$41,0)</f>
        <v>16</v>
      </c>
    </row>
    <row r="21" spans="2:13" ht="16.5" thickBot="1">
      <c r="B21" s="59"/>
      <c r="C21" s="61"/>
      <c r="D21" s="20" t="s">
        <v>13</v>
      </c>
      <c r="E21" s="21"/>
      <c r="F21" s="21"/>
      <c r="G21" s="21"/>
      <c r="H21" s="21"/>
      <c r="I21" s="21"/>
      <c r="J21" s="35">
        <f>(SUM(E21:I21)-(MIN(E21:I21)+MAX(E21:I21)))/3</f>
        <v>0</v>
      </c>
      <c r="K21" s="23"/>
      <c r="L21" s="50"/>
      <c r="M21" s="52"/>
    </row>
    <row r="22" spans="2:13" ht="15.75">
      <c r="B22" s="58">
        <f>Data!$B$17</f>
        <v>8</v>
      </c>
      <c r="C22" s="60" t="str">
        <f>Data!$C$17</f>
        <v>Kyznetcova Polina</v>
      </c>
      <c r="D22" s="6" t="s">
        <v>18</v>
      </c>
      <c r="E22" s="7">
        <v>5.7</v>
      </c>
      <c r="F22" s="8">
        <v>4.5</v>
      </c>
      <c r="G22" s="9">
        <v>5.2</v>
      </c>
      <c r="H22" s="10">
        <v>5.4</v>
      </c>
      <c r="I22" s="37"/>
      <c r="J22" s="34">
        <f>(SUM(E22:H22)-(MIN(E22:H22)+MAX(E22:H22)))/2</f>
        <v>5.299999999999999</v>
      </c>
      <c r="K22" s="11"/>
      <c r="L22" s="49">
        <f>SUM(J22:J23)-SUM(K22:K23)</f>
        <v>12.733333333333334</v>
      </c>
      <c r="M22" s="51">
        <f>RANK(L22,$L$10:$L$41,0)</f>
        <v>11</v>
      </c>
    </row>
    <row r="23" spans="2:13" ht="16.5" thickBot="1">
      <c r="B23" s="59"/>
      <c r="C23" s="61"/>
      <c r="D23" s="20" t="s">
        <v>13</v>
      </c>
      <c r="E23" s="21">
        <v>7.4</v>
      </c>
      <c r="F23" s="21">
        <v>7.1</v>
      </c>
      <c r="G23" s="21">
        <v>7.8</v>
      </c>
      <c r="H23" s="21">
        <v>7.5</v>
      </c>
      <c r="I23" s="21">
        <v>7.4</v>
      </c>
      <c r="J23" s="35">
        <f>(SUM(E23:I23)-(MIN(E23:I23)+MAX(E23:I23)))/3</f>
        <v>7.4333333333333345</v>
      </c>
      <c r="K23" s="23"/>
      <c r="L23" s="50"/>
      <c r="M23" s="52"/>
    </row>
    <row r="24" spans="2:13" ht="15.75">
      <c r="B24" s="58">
        <f>Data!$B$19</f>
        <v>10</v>
      </c>
      <c r="C24" s="60" t="str">
        <f>Data!$C$19</f>
        <v>Susha Anastasiya</v>
      </c>
      <c r="D24" s="6" t="s">
        <v>18</v>
      </c>
      <c r="E24" s="7">
        <v>7.3</v>
      </c>
      <c r="F24" s="8">
        <v>6.8</v>
      </c>
      <c r="G24" s="9">
        <v>6.5</v>
      </c>
      <c r="H24" s="10">
        <v>7</v>
      </c>
      <c r="I24" s="37"/>
      <c r="J24" s="34">
        <f>(SUM(E24:H24)-(MIN(E24:H24)+MAX(E24:H24)))/2</f>
        <v>6.9</v>
      </c>
      <c r="K24" s="11"/>
      <c r="L24" s="49">
        <f>SUM(J24:J25)-SUM(K24:K25)</f>
        <v>15.400000000000002</v>
      </c>
      <c r="M24" s="51">
        <f>RANK(L24,$L$10:$L$41,0)</f>
        <v>1</v>
      </c>
    </row>
    <row r="25" spans="2:13" ht="16.5" thickBot="1">
      <c r="B25" s="59"/>
      <c r="C25" s="61"/>
      <c r="D25" s="20" t="s">
        <v>13</v>
      </c>
      <c r="E25" s="21">
        <v>8.5</v>
      </c>
      <c r="F25" s="21">
        <v>8.6</v>
      </c>
      <c r="G25" s="21">
        <v>8.8</v>
      </c>
      <c r="H25" s="21">
        <v>8.4</v>
      </c>
      <c r="I25" s="21">
        <v>8</v>
      </c>
      <c r="J25" s="35">
        <f>(SUM(E25:I25)-(MIN(E25:I25)+MAX(E25:I25)))/3</f>
        <v>8.500000000000002</v>
      </c>
      <c r="K25" s="23"/>
      <c r="L25" s="50"/>
      <c r="M25" s="52"/>
    </row>
    <row r="26" spans="2:13" ht="15.75">
      <c r="B26" s="58">
        <f>Data!$B$22</f>
        <v>13</v>
      </c>
      <c r="C26" s="60" t="str">
        <f>Data!$C$22</f>
        <v>Prokysheva Anastasiya</v>
      </c>
      <c r="D26" s="6" t="s">
        <v>18</v>
      </c>
      <c r="E26" s="7">
        <v>6.2</v>
      </c>
      <c r="F26" s="8">
        <v>5.6</v>
      </c>
      <c r="G26" s="9">
        <v>5.7</v>
      </c>
      <c r="H26" s="10">
        <v>5.7</v>
      </c>
      <c r="I26" s="37"/>
      <c r="J26" s="34">
        <f>(SUM(E26:H26)-(MIN(E26:H26)+MAX(E26:H26)))/2</f>
        <v>5.699999999999999</v>
      </c>
      <c r="K26" s="11"/>
      <c r="L26" s="49">
        <f>SUM(J26:J27)-SUM(K26:K27)</f>
        <v>13.433333333333334</v>
      </c>
      <c r="M26" s="51">
        <f>RANK(L26,$L$10:$L$41,0)</f>
        <v>8</v>
      </c>
    </row>
    <row r="27" spans="2:13" ht="16.5" thickBot="1">
      <c r="B27" s="59"/>
      <c r="C27" s="61"/>
      <c r="D27" s="20" t="s">
        <v>13</v>
      </c>
      <c r="E27" s="21">
        <v>7.8</v>
      </c>
      <c r="F27" s="21">
        <v>7.8</v>
      </c>
      <c r="G27" s="21">
        <v>7.8</v>
      </c>
      <c r="H27" s="21">
        <v>7.6</v>
      </c>
      <c r="I27" s="21">
        <v>7.5</v>
      </c>
      <c r="J27" s="35">
        <f>(SUM(E27:I27)-(MIN(E27:I27)+MAX(E27:I27)))/3</f>
        <v>7.733333333333333</v>
      </c>
      <c r="K27" s="23"/>
      <c r="L27" s="50"/>
      <c r="M27" s="52"/>
    </row>
    <row r="28" spans="2:13" ht="15.75">
      <c r="B28" s="58">
        <f>Data!$B$13</f>
        <v>4</v>
      </c>
      <c r="C28" s="60" t="str">
        <f>Data!$C$13</f>
        <v>Komarova Alena</v>
      </c>
      <c r="D28" s="6" t="s">
        <v>18</v>
      </c>
      <c r="E28" s="7">
        <v>5</v>
      </c>
      <c r="F28" s="8">
        <v>5.5</v>
      </c>
      <c r="G28" s="9">
        <v>5</v>
      </c>
      <c r="H28" s="10">
        <v>5</v>
      </c>
      <c r="I28" s="37"/>
      <c r="J28" s="34">
        <f>(SUM(E28:H28)-(MIN(E28:H28)+MAX(E28:H28)))/2</f>
        <v>5</v>
      </c>
      <c r="K28" s="11"/>
      <c r="L28" s="49">
        <f>SUM(J28:J29)-SUM(K28:K29)</f>
        <v>12.633333333333333</v>
      </c>
      <c r="M28" s="51">
        <f>RANK(L28,$L$10:$L$41,0)</f>
        <v>12</v>
      </c>
    </row>
    <row r="29" spans="2:13" ht="16.5" thickBot="1">
      <c r="B29" s="59"/>
      <c r="C29" s="61"/>
      <c r="D29" s="20" t="s">
        <v>13</v>
      </c>
      <c r="E29" s="21">
        <v>8.1</v>
      </c>
      <c r="F29" s="21">
        <v>7.3</v>
      </c>
      <c r="G29" s="21">
        <v>7.5</v>
      </c>
      <c r="H29" s="21">
        <v>8</v>
      </c>
      <c r="I29" s="21">
        <v>7.4</v>
      </c>
      <c r="J29" s="35">
        <f>(SUM(E29:I29)-(MIN(E29:I29)+MAX(E29:I29)))/3</f>
        <v>7.633333333333333</v>
      </c>
      <c r="K29" s="23"/>
      <c r="L29" s="50"/>
      <c r="M29" s="52"/>
    </row>
    <row r="30" spans="2:13" ht="15.75">
      <c r="B30" s="58">
        <f>Data!$B$15</f>
        <v>6</v>
      </c>
      <c r="C30" s="60" t="str">
        <f>Data!$C$15</f>
        <v>Pronina Ramina</v>
      </c>
      <c r="D30" s="6" t="s">
        <v>18</v>
      </c>
      <c r="E30" s="7">
        <v>4.7</v>
      </c>
      <c r="F30" s="8">
        <v>4.6</v>
      </c>
      <c r="G30" s="9">
        <v>4.1</v>
      </c>
      <c r="H30" s="10">
        <v>4.7</v>
      </c>
      <c r="I30" s="37"/>
      <c r="J30" s="34">
        <f>(SUM(E30:H30)-(MIN(E30:H30)+MAX(E30:H30)))/2</f>
        <v>4.65</v>
      </c>
      <c r="K30" s="11"/>
      <c r="L30" s="49">
        <f>SUM(J30:J31)-SUM(K30:K31)</f>
        <v>11.883333333333335</v>
      </c>
      <c r="M30" s="51">
        <f>RANK(L30,$L$10:$L$41,0)</f>
        <v>15</v>
      </c>
    </row>
    <row r="31" spans="2:13" ht="16.5" thickBot="1">
      <c r="B31" s="59"/>
      <c r="C31" s="61"/>
      <c r="D31" s="20" t="s">
        <v>13</v>
      </c>
      <c r="E31" s="21">
        <v>7.3</v>
      </c>
      <c r="F31" s="21">
        <v>7.8</v>
      </c>
      <c r="G31" s="21">
        <v>7.2</v>
      </c>
      <c r="H31" s="21">
        <v>7.2</v>
      </c>
      <c r="I31" s="21">
        <v>7.1</v>
      </c>
      <c r="J31" s="35">
        <f>(SUM(E31:I31)-(MIN(E31:I31)+MAX(E31:I31)))/3</f>
        <v>7.233333333333334</v>
      </c>
      <c r="K31" s="23"/>
      <c r="L31" s="50"/>
      <c r="M31" s="52"/>
    </row>
    <row r="32" spans="2:13" ht="15.75">
      <c r="B32" s="58">
        <f>Data!$B$11</f>
        <v>2</v>
      </c>
      <c r="C32" s="60" t="str">
        <f>Data!$C$11</f>
        <v>Salos Anastasiya</v>
      </c>
      <c r="D32" s="6" t="s">
        <v>18</v>
      </c>
      <c r="E32" s="7">
        <v>6.6</v>
      </c>
      <c r="F32" s="8">
        <v>6.6</v>
      </c>
      <c r="G32" s="9">
        <v>5.9</v>
      </c>
      <c r="H32" s="10">
        <v>6.2</v>
      </c>
      <c r="I32" s="37"/>
      <c r="J32" s="34">
        <f>(SUM(E32:H32)-(MIN(E32:H32)+MAX(E32:H32)))/2</f>
        <v>6.4</v>
      </c>
      <c r="K32" s="11"/>
      <c r="L32" s="49">
        <f>SUM(J32:J33)-SUM(K32:K33)</f>
        <v>14.466666666666669</v>
      </c>
      <c r="M32" s="51">
        <f>RANK(L32,$L$10:$L$41,0)</f>
        <v>3</v>
      </c>
    </row>
    <row r="33" spans="2:13" ht="16.5" thickBot="1">
      <c r="B33" s="59"/>
      <c r="C33" s="61"/>
      <c r="D33" s="20" t="s">
        <v>13</v>
      </c>
      <c r="E33" s="21">
        <v>8.4</v>
      </c>
      <c r="F33" s="21">
        <v>8.5</v>
      </c>
      <c r="G33" s="21">
        <v>8.1</v>
      </c>
      <c r="H33" s="21">
        <v>7.7</v>
      </c>
      <c r="I33" s="21">
        <v>7.7</v>
      </c>
      <c r="J33" s="35">
        <f>(SUM(E33:I33)-(MIN(E33:I33)+MAX(E33:I33)))/3</f>
        <v>8.066666666666668</v>
      </c>
      <c r="K33" s="23"/>
      <c r="L33" s="50"/>
      <c r="M33" s="52"/>
    </row>
    <row r="34" spans="2:13" ht="15.75">
      <c r="B34" s="58">
        <f>Data!$B$12</f>
        <v>3</v>
      </c>
      <c r="C34" s="60" t="str">
        <f>Data!$C$12</f>
        <v>Sokolova Anna</v>
      </c>
      <c r="D34" s="6" t="s">
        <v>18</v>
      </c>
      <c r="E34" s="7">
        <v>4.7</v>
      </c>
      <c r="F34" s="8">
        <v>5.5</v>
      </c>
      <c r="G34" s="9">
        <v>5.8</v>
      </c>
      <c r="H34" s="10">
        <v>4.9</v>
      </c>
      <c r="I34" s="37"/>
      <c r="J34" s="34">
        <f>(SUM(E34:H34)-(MIN(E34:H34)+MAX(E34:H34)))/2</f>
        <v>5.199999999999999</v>
      </c>
      <c r="K34" s="11"/>
      <c r="L34" s="49">
        <f>SUM(J34:J35)-SUM(K34:K35)</f>
        <v>12.266666666666666</v>
      </c>
      <c r="M34" s="51">
        <f>RANK(L34,$L$10:$L$41,0)</f>
        <v>13</v>
      </c>
    </row>
    <row r="35" spans="2:13" ht="16.5" thickBot="1">
      <c r="B35" s="59"/>
      <c r="C35" s="61"/>
      <c r="D35" s="20" t="s">
        <v>13</v>
      </c>
      <c r="E35" s="21">
        <v>7.6</v>
      </c>
      <c r="F35" s="21">
        <v>7.1</v>
      </c>
      <c r="G35" s="21">
        <v>7.1</v>
      </c>
      <c r="H35" s="21">
        <v>7.7</v>
      </c>
      <c r="I35" s="21">
        <v>7.4</v>
      </c>
      <c r="J35" s="35">
        <f>(SUM(E35:I35)-(MIN(E35:I35)+MAX(E35:I35)))/3</f>
        <v>7.366666666666666</v>
      </c>
      <c r="K35" s="23">
        <v>0.3</v>
      </c>
      <c r="L35" s="50"/>
      <c r="M35" s="52"/>
    </row>
    <row r="36" spans="2:13" ht="15.75">
      <c r="B36" s="58">
        <f>Data!$B$18</f>
        <v>9</v>
      </c>
      <c r="C36" s="60" t="str">
        <f>Data!$C$18</f>
        <v>Kemelova Kristina</v>
      </c>
      <c r="D36" s="6" t="s">
        <v>18</v>
      </c>
      <c r="E36" s="7">
        <v>6.4</v>
      </c>
      <c r="F36" s="8">
        <v>4.9</v>
      </c>
      <c r="G36" s="9">
        <v>5.6</v>
      </c>
      <c r="H36" s="10">
        <v>5.9</v>
      </c>
      <c r="I36" s="37"/>
      <c r="J36" s="34">
        <f>(SUM(E36:H36)-(MIN(E36:H36)+MAX(E36:H36)))/2</f>
        <v>5.749999999999998</v>
      </c>
      <c r="K36" s="11"/>
      <c r="L36" s="49">
        <f>SUM(J36:J37)-SUM(K36:K37)</f>
        <v>13.75</v>
      </c>
      <c r="M36" s="51">
        <f>RANK(L36,$L$10:$L$41,0)</f>
        <v>6</v>
      </c>
    </row>
    <row r="37" spans="2:13" ht="16.5" thickBot="1">
      <c r="B37" s="59"/>
      <c r="C37" s="61"/>
      <c r="D37" s="20" t="s">
        <v>13</v>
      </c>
      <c r="E37" s="21">
        <v>7.9</v>
      </c>
      <c r="F37" s="21">
        <v>8.3</v>
      </c>
      <c r="G37" s="21">
        <v>8</v>
      </c>
      <c r="H37" s="21">
        <v>8.1</v>
      </c>
      <c r="I37" s="21">
        <v>7.5</v>
      </c>
      <c r="J37" s="35">
        <f>(SUM(E37:I37)-(MIN(E37:I37)+MAX(E37:I37)))/3</f>
        <v>8.000000000000002</v>
      </c>
      <c r="K37" s="23"/>
      <c r="L37" s="50"/>
      <c r="M37" s="52"/>
    </row>
    <row r="38" spans="2:13" ht="15.75">
      <c r="B38" s="58">
        <f>Data!$B$21</f>
        <v>12</v>
      </c>
      <c r="C38" s="60" t="str">
        <f>Data!$C$21</f>
        <v>Sadomskaya Olga</v>
      </c>
      <c r="D38" s="6" t="s">
        <v>18</v>
      </c>
      <c r="E38" s="7">
        <v>6</v>
      </c>
      <c r="F38" s="8">
        <v>6.3</v>
      </c>
      <c r="G38" s="9">
        <v>5.7</v>
      </c>
      <c r="H38" s="10">
        <v>5.7</v>
      </c>
      <c r="I38" s="37"/>
      <c r="J38" s="34">
        <f>(SUM(E38:H38)-(MIN(E38:H38)+MAX(E38:H38)))/2</f>
        <v>5.85</v>
      </c>
      <c r="K38" s="11"/>
      <c r="L38" s="49">
        <f>SUM(J38:J39)-SUM(K38:K39)</f>
        <v>13.85</v>
      </c>
      <c r="M38" s="51">
        <f>RANK(L38,$L$10:$L$41,0)</f>
        <v>5</v>
      </c>
    </row>
    <row r="39" spans="2:13" ht="16.5" thickBot="1">
      <c r="B39" s="59"/>
      <c r="C39" s="61"/>
      <c r="D39" s="20" t="s">
        <v>13</v>
      </c>
      <c r="E39" s="21">
        <v>7.9</v>
      </c>
      <c r="F39" s="21">
        <v>8.1</v>
      </c>
      <c r="G39" s="21">
        <v>8.8</v>
      </c>
      <c r="H39" s="21">
        <v>7.4</v>
      </c>
      <c r="I39" s="21">
        <v>8</v>
      </c>
      <c r="J39" s="35">
        <f>(SUM(E39:I39)-(MIN(E39:I39)+MAX(E39:I39)))/3</f>
        <v>8</v>
      </c>
      <c r="K39" s="23"/>
      <c r="L39" s="50"/>
      <c r="M39" s="52"/>
    </row>
    <row r="40" spans="2:13" ht="15.75">
      <c r="B40" s="58">
        <f>Data!$B$25</f>
        <v>16</v>
      </c>
      <c r="C40" s="60" t="str">
        <f>Data!$C$25</f>
        <v>Rustamkyzy Aiza</v>
      </c>
      <c r="D40" s="6" t="s">
        <v>18</v>
      </c>
      <c r="E40" s="7">
        <v>5.8</v>
      </c>
      <c r="F40" s="8">
        <v>6.2</v>
      </c>
      <c r="G40" s="9">
        <v>4.8</v>
      </c>
      <c r="H40" s="10">
        <v>5</v>
      </c>
      <c r="I40" s="37"/>
      <c r="J40" s="34">
        <f>(SUM(E40:H40)-(MIN(E40:H40)+MAX(E40:H40)))/2</f>
        <v>5.4</v>
      </c>
      <c r="K40" s="11"/>
      <c r="L40" s="49">
        <f>SUM(J40:J41)-SUM(K40:K41)</f>
        <v>13.433333333333334</v>
      </c>
      <c r="M40" s="51">
        <f>RANK(L40,$L$10:$L$41,0)</f>
        <v>8</v>
      </c>
    </row>
    <row r="41" spans="2:13" ht="16.5" thickBot="1">
      <c r="B41" s="59"/>
      <c r="C41" s="61"/>
      <c r="D41" s="20" t="s">
        <v>13</v>
      </c>
      <c r="E41" s="21">
        <v>8.1</v>
      </c>
      <c r="F41" s="21">
        <v>7.9</v>
      </c>
      <c r="G41" s="21">
        <v>8.1</v>
      </c>
      <c r="H41" s="21">
        <v>8.1</v>
      </c>
      <c r="I41" s="21">
        <v>7.4</v>
      </c>
      <c r="J41" s="35">
        <f>(SUM(E41:I41)-(MIN(E41:I41)+MAX(E41:I41)))/3</f>
        <v>8.033333333333333</v>
      </c>
      <c r="K41" s="23"/>
      <c r="L41" s="50"/>
      <c r="M41" s="52"/>
    </row>
  </sheetData>
  <sheetProtection password="CE28" sheet="1" objects="1" scenarios="1"/>
  <protectedRanges>
    <protectedRange sqref="L10" name="Диапазон13"/>
    <protectedRange sqref="K10:K11" name="Диапазон5"/>
    <protectedRange sqref="E11:I11" name="Диапазон4"/>
    <protectedRange sqref="E10:H10" name="Диапазон3"/>
    <protectedRange sqref="L12" name="Диапазон13_1"/>
    <protectedRange sqref="K12:K13" name="Диапазон5_1"/>
    <protectedRange sqref="E13:I13" name="Диапазон4_1"/>
    <protectedRange sqref="E12:H12" name="Диапазон3_1"/>
    <protectedRange sqref="L14" name="Диапазон13_2"/>
    <protectedRange sqref="K14:K15" name="Диапазон5_2"/>
    <protectedRange sqref="E15:I15" name="Диапазон4_2"/>
    <protectedRange sqref="E14:H14" name="Диапазон3_2"/>
    <protectedRange sqref="L16" name="Диапазон13_3"/>
    <protectedRange sqref="K16:K17" name="Диапазон5_3"/>
    <protectedRange sqref="E17:I17" name="Диапазон4_3"/>
    <protectedRange sqref="E16:H16" name="Диапазон3_3"/>
    <protectedRange sqref="L18" name="Диапазон13_4"/>
    <protectedRange sqref="K18:K19" name="Диапазон5_4"/>
    <protectedRange sqref="E19:I19" name="Диапазон4_4"/>
    <protectedRange sqref="E18:H18" name="Диапазон3_4"/>
    <protectedRange sqref="L20" name="Диапазон13_5"/>
    <protectedRange sqref="K20:K21" name="Диапазон5_5"/>
    <protectedRange sqref="E21:I21" name="Диапазон4_5"/>
    <protectedRange sqref="E20:H20" name="Диапазон3_5"/>
    <protectedRange sqref="L22" name="Диапазон13_6"/>
    <protectedRange sqref="K22:K23" name="Диапазон5_6"/>
    <protectedRange sqref="E23:I23" name="Диапазон4_6"/>
    <protectedRange sqref="E22:H22" name="Диапазон3_6"/>
    <protectedRange sqref="L24" name="Диапазон13_7"/>
    <protectedRange sqref="K24:K25" name="Диапазон5_7"/>
    <protectedRange sqref="E25:I25" name="Диапазон4_7"/>
    <protectedRange sqref="E24:H24" name="Диапазон3_7"/>
    <protectedRange sqref="L26" name="Диапазон13_8"/>
    <protectedRange sqref="K26:K27" name="Диапазон5_8"/>
    <protectedRange sqref="E27:I27" name="Диапазон4_8"/>
    <protectedRange sqref="E26:H26" name="Диапазон3_8"/>
    <protectedRange sqref="L28" name="Диапазон13_9"/>
    <protectedRange sqref="K28:K29" name="Диапазон5_9"/>
    <protectedRange sqref="E29:I29" name="Диапазон4_9"/>
    <protectedRange sqref="E28:H28" name="Диапазон3_9"/>
    <protectedRange sqref="L30" name="Диапазон13_10"/>
    <protectedRange sqref="K30:K31" name="Диапазон5_10"/>
    <protectedRange sqref="E31:I31" name="Диапазон4_10"/>
    <protectedRange sqref="E30:H30" name="Диапазон3_10"/>
    <protectedRange sqref="L32" name="Диапазон13_11"/>
    <protectedRange sqref="K32:K33" name="Диапазон5_11"/>
    <protectedRange sqref="E33:I33" name="Диапазон4_11"/>
    <protectedRange sqref="E32:H32" name="Диапазон3_11"/>
    <protectedRange sqref="L34" name="Диапазон13_12"/>
    <protectedRange sqref="K34:K35" name="Диапазон5_12"/>
    <protectedRange sqref="E35:I35" name="Диапазон4_12"/>
    <protectedRange sqref="E34:H34" name="Диапазон3_12"/>
    <protectedRange sqref="L36" name="Диапазон13_13"/>
    <protectedRange sqref="K36:K37" name="Диапазон5_13"/>
    <protectedRange sqref="E37:I37" name="Диапазон4_13"/>
    <protectedRange sqref="E36:H36" name="Диапазон3_13"/>
    <protectedRange sqref="L38" name="Диапазон13_14"/>
    <protectedRange sqref="K38:K39" name="Диапазон5_14"/>
    <protectedRange sqref="E39:I39" name="Диапазон4_14"/>
    <protectedRange sqref="E38:H38" name="Диапазон3_14"/>
    <protectedRange sqref="L40" name="Диапазон13_15"/>
    <protectedRange sqref="K40:K41" name="Диапазон5_15"/>
    <protectedRange sqref="E41:I41" name="Диапазон4_15"/>
    <protectedRange sqref="E40:H40" name="Диапазон3_15"/>
  </protectedRanges>
  <mergeCells count="64">
    <mergeCell ref="L36:L37"/>
    <mergeCell ref="M36:M37"/>
    <mergeCell ref="L38:L39"/>
    <mergeCell ref="M38:M39"/>
    <mergeCell ref="L40:L41"/>
    <mergeCell ref="M40:M41"/>
    <mergeCell ref="L30:L31"/>
    <mergeCell ref="M30:M31"/>
    <mergeCell ref="L32:L33"/>
    <mergeCell ref="M32:M33"/>
    <mergeCell ref="L34:L35"/>
    <mergeCell ref="M34:M35"/>
    <mergeCell ref="L24:L25"/>
    <mergeCell ref="M24:M25"/>
    <mergeCell ref="L26:L27"/>
    <mergeCell ref="M26:M27"/>
    <mergeCell ref="L28:L29"/>
    <mergeCell ref="M28:M29"/>
    <mergeCell ref="L18:L19"/>
    <mergeCell ref="M18:M19"/>
    <mergeCell ref="L20:L21"/>
    <mergeCell ref="M20:M21"/>
    <mergeCell ref="L22:L23"/>
    <mergeCell ref="M22:M23"/>
    <mergeCell ref="B40:B41"/>
    <mergeCell ref="C40:C41"/>
    <mergeCell ref="L10:L11"/>
    <mergeCell ref="M10:M11"/>
    <mergeCell ref="L12:L13"/>
    <mergeCell ref="M12:M13"/>
    <mergeCell ref="L14:L15"/>
    <mergeCell ref="M14:M15"/>
    <mergeCell ref="L16:L17"/>
    <mergeCell ref="M16:M17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</mergeCells>
  <dataValidations count="1">
    <dataValidation type="decimal" allowBlank="1" showInputMessage="1" showErrorMessage="1" sqref="E11:I11 E10:H10 E13:I13 E12:H12 E15:I15 E14:H14 E17:I17 E16:H16 E19:I19 E18:H18 E21:I21 E20:H20 E23:I23 E22:H22 E25:I25 E24:H24 E27:I27 E26:H26 E29:I29 E28:H28 E31:I31 E30:H30 E33:I33 E32:H32 E35:I35 E34:H34 E37:I37 E36:H36 E39:I39 E38:H38 E41:I41 E40:H40">
      <formula1>0</formula1>
      <formula2>20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1.75390625" style="0" customWidth="1"/>
    <col min="3" max="3" width="20.75390625" style="0" customWidth="1"/>
    <col min="5" max="5" width="19.625" style="0" customWidth="1"/>
  </cols>
  <sheetData>
    <row r="1" spans="2:9" ht="12.75">
      <c r="B1" s="62" t="s">
        <v>54</v>
      </c>
      <c r="C1" s="63"/>
      <c r="D1" s="63"/>
      <c r="E1" s="63"/>
      <c r="F1" s="63"/>
      <c r="G1" s="63"/>
      <c r="H1" s="63"/>
      <c r="I1" s="63"/>
    </row>
    <row r="2" spans="2:9" ht="12.75">
      <c r="B2" s="63"/>
      <c r="C2" s="63"/>
      <c r="D2" s="63"/>
      <c r="E2" s="63"/>
      <c r="F2" s="63"/>
      <c r="G2" s="63"/>
      <c r="H2" s="63"/>
      <c r="I2" s="63"/>
    </row>
    <row r="3" spans="2:9" ht="12.75">
      <c r="B3" s="63"/>
      <c r="C3" s="63"/>
      <c r="D3" s="63"/>
      <c r="E3" s="63"/>
      <c r="F3" s="63"/>
      <c r="G3" s="63"/>
      <c r="H3" s="63"/>
      <c r="I3" s="63"/>
    </row>
    <row r="4" spans="2:9" ht="12.75">
      <c r="B4" s="63"/>
      <c r="C4" s="63"/>
      <c r="D4" s="63"/>
      <c r="E4" s="63"/>
      <c r="F4" s="63"/>
      <c r="G4" s="63"/>
      <c r="H4" s="63"/>
      <c r="I4" s="63"/>
    </row>
    <row r="7" spans="3:7" ht="15.75">
      <c r="C7" s="41" t="s">
        <v>55</v>
      </c>
      <c r="D7" s="55">
        <v>2002</v>
      </c>
      <c r="E7" s="55"/>
      <c r="F7" s="55"/>
      <c r="G7" s="55"/>
    </row>
    <row r="8" ht="15.75" customHeight="1"/>
    <row r="9" spans="2:10" ht="12.75">
      <c r="B9" s="1" t="s">
        <v>0</v>
      </c>
      <c r="C9" s="1" t="s">
        <v>56</v>
      </c>
      <c r="D9" s="1" t="s">
        <v>2</v>
      </c>
      <c r="E9" s="1" t="s">
        <v>57</v>
      </c>
      <c r="F9" s="1"/>
      <c r="G9" s="47" t="s">
        <v>58</v>
      </c>
      <c r="H9" s="47" t="s">
        <v>58</v>
      </c>
      <c r="I9" s="1" t="s">
        <v>59</v>
      </c>
      <c r="J9" s="1" t="s">
        <v>60</v>
      </c>
    </row>
    <row r="10" spans="2:10" ht="12.75">
      <c r="B10" s="46">
        <v>1</v>
      </c>
      <c r="C10" s="46" t="str">
        <f>IF(ISBLANK(Data!$C$14),"",Data!$C$14)</f>
        <v>Lebedeva Anna</v>
      </c>
      <c r="D10" s="46">
        <f>IF(ISBLANK(Data!$D$14),"",Data!$D$14)</f>
        <v>2002</v>
      </c>
      <c r="E10" s="46" t="str">
        <f>IF(ISBLANK(Data!$F$14),"",Data!$F$14)</f>
        <v>RUS Ivanovo</v>
      </c>
      <c r="F10" s="48">
        <f>'Вид 1'!$L$18</f>
        <v>15.049999999999997</v>
      </c>
      <c r="G10" s="48">
        <f>'Вид 2'!$L$18</f>
        <v>15.850000000000001</v>
      </c>
      <c r="H10" s="48">
        <f>'Вид 3'!$L$18</f>
        <v>15.116666666666667</v>
      </c>
      <c r="I10" s="67">
        <f>SUM(F10:H10)</f>
        <v>46.016666666666666</v>
      </c>
      <c r="J10" s="68">
        <f>RANK(I10,$I$10:$I$24,0)</f>
        <v>1</v>
      </c>
    </row>
    <row r="11" spans="2:10" ht="12.75">
      <c r="B11" s="46">
        <v>2</v>
      </c>
      <c r="C11" s="46" t="str">
        <f>IF(ISBLANK(Data!$C$19),"",Data!$C$19)</f>
        <v>Susha Anastasiya</v>
      </c>
      <c r="D11" s="46">
        <f>IF(ISBLANK(Data!$D$19),"",Data!$D$19)</f>
        <v>2002</v>
      </c>
      <c r="E11" s="46" t="str">
        <f>IF(ISBLANK(Data!$F$19),"",Data!$F$19)</f>
        <v>RUS St.Peterburg</v>
      </c>
      <c r="F11" s="48">
        <f>'Вид 1'!$L$24</f>
        <v>14.066666666666668</v>
      </c>
      <c r="G11" s="48">
        <f>'Вид 2'!$L$24</f>
        <v>15.133333333333333</v>
      </c>
      <c r="H11" s="48">
        <f>'Вид 3'!$L$24</f>
        <v>15.400000000000002</v>
      </c>
      <c r="I11" s="67">
        <f>SUM(F11:H11)</f>
        <v>44.60000000000001</v>
      </c>
      <c r="J11" s="68">
        <f>RANK(I11,$I$10:$I$24,0)</f>
        <v>2</v>
      </c>
    </row>
    <row r="12" spans="2:10" ht="12.75">
      <c r="B12" s="46">
        <v>3</v>
      </c>
      <c r="C12" s="46" t="str">
        <f>IF(ISBLANK(Data!$C$10),"",Data!$C$10)</f>
        <v>Ikramova Asal</v>
      </c>
      <c r="D12" s="46">
        <f>IF(ISBLANK(Data!$D$10),"",Data!$D$10)</f>
        <v>2002</v>
      </c>
      <c r="E12" s="46" t="str">
        <f>IF(ISBLANK(Data!$F$10),"",Data!$F$10)</f>
        <v>UZB</v>
      </c>
      <c r="F12" s="48">
        <f>'Вид 1'!$L$14</f>
        <v>13.733333333333334</v>
      </c>
      <c r="G12" s="48">
        <f>'Вид 2'!$L$14</f>
        <v>12.833333333333332</v>
      </c>
      <c r="H12" s="48">
        <f>'Вид 3'!$L$14</f>
        <v>13.683333333333334</v>
      </c>
      <c r="I12" s="67">
        <f>SUM(F12:H12)</f>
        <v>40.25</v>
      </c>
      <c r="J12" s="68">
        <v>3</v>
      </c>
    </row>
    <row r="13" spans="2:10" ht="12.75">
      <c r="B13" s="46">
        <v>4</v>
      </c>
      <c r="C13" s="46" t="str">
        <f>IF(ISBLANK(Data!$C$25),"",Data!$C$25)</f>
        <v>Rustamkyzy Aiza</v>
      </c>
      <c r="D13" s="46">
        <v>2002</v>
      </c>
      <c r="E13" s="46" t="str">
        <f>IF(ISBLANK(Data!$F$25),"",Data!$F$25)</f>
        <v>KAZ</v>
      </c>
      <c r="F13" s="48">
        <f>'Вид 1'!$L$40</f>
        <v>13.133333333333335</v>
      </c>
      <c r="G13" s="48">
        <f>'Вид 2'!$L$40</f>
        <v>12.533333333333333</v>
      </c>
      <c r="H13" s="48">
        <f>'Вид 3'!$L$40</f>
        <v>13.433333333333334</v>
      </c>
      <c r="I13" s="67">
        <f>SUM(F13:H13)</f>
        <v>39.1</v>
      </c>
      <c r="J13" s="68">
        <v>4</v>
      </c>
    </row>
    <row r="14" spans="2:10" ht="12.75">
      <c r="B14" s="46">
        <v>5</v>
      </c>
      <c r="C14" s="46" t="str">
        <f>IF(ISBLANK(Data!$C$11),"",Data!$C$11)</f>
        <v>Salos Anastasiya</v>
      </c>
      <c r="D14" s="46">
        <f>IF(ISBLANK(Data!$D$11),"",Data!$D$11)</f>
        <v>2002</v>
      </c>
      <c r="E14" s="46" t="s">
        <v>61</v>
      </c>
      <c r="F14" s="48">
        <f>'Вид 1'!$L$32</f>
        <v>14.06666666666667</v>
      </c>
      <c r="G14" s="48">
        <f>'Вид 2'!$L$32</f>
        <v>14.23333333333333</v>
      </c>
      <c r="H14" s="48">
        <f>'Вид 3'!$L$32</f>
        <v>14.466666666666669</v>
      </c>
      <c r="I14" s="67">
        <f>SUM(F14:H14)</f>
        <v>42.766666666666666</v>
      </c>
      <c r="J14" s="68">
        <v>5</v>
      </c>
    </row>
    <row r="15" spans="2:10" ht="12.75">
      <c r="B15" s="46">
        <v>6</v>
      </c>
      <c r="C15" s="46" t="str">
        <f>IF(ISBLANK(Data!$C$23),"",Data!$C$23)</f>
        <v>Titova Vasilina</v>
      </c>
      <c r="D15" s="46">
        <f>IF(ISBLANK(Data!$D$23),"",Data!$D$23)</f>
        <v>2002</v>
      </c>
      <c r="E15" s="46" t="str">
        <f>IF(ISBLANK(Data!$F$23),"",Data!$F$23)</f>
        <v>RUS Tula</v>
      </c>
      <c r="F15" s="48">
        <f>'Вид 1'!$L$12</f>
        <v>14.416666666666668</v>
      </c>
      <c r="G15" s="48">
        <f>'Вид 2'!$L$12</f>
        <v>13.51666666666667</v>
      </c>
      <c r="H15" s="48">
        <f>'Вид 3'!$L$12</f>
        <v>14.216666666666665</v>
      </c>
      <c r="I15" s="67">
        <f>SUM(F15:H15)</f>
        <v>42.150000000000006</v>
      </c>
      <c r="J15" s="68">
        <v>6</v>
      </c>
    </row>
    <row r="16" spans="2:10" ht="12.75">
      <c r="B16" s="46">
        <v>7</v>
      </c>
      <c r="C16" s="46" t="str">
        <f>IF(ISBLANK(Data!$C$22),"",Data!$C$22)</f>
        <v>Prokysheva Anastasiya</v>
      </c>
      <c r="D16" s="46">
        <f>IF(ISBLANK(Data!$D$22),"",Data!$D$22)</f>
        <v>2002</v>
      </c>
      <c r="E16" s="46" t="str">
        <f>IF(ISBLANK(Data!$F$22),"",Data!$F$22)</f>
        <v>RUS Siktivkar</v>
      </c>
      <c r="F16" s="48">
        <f>'Вид 1'!$L$26</f>
        <v>14.250000000000004</v>
      </c>
      <c r="G16" s="48">
        <f>'Вид 2'!$L$26</f>
        <v>13.483333333333338</v>
      </c>
      <c r="H16" s="48">
        <f>'Вид 3'!$L$26</f>
        <v>13.433333333333334</v>
      </c>
      <c r="I16" s="67">
        <f>SUM(F16:H16)</f>
        <v>41.16666666666667</v>
      </c>
      <c r="J16" s="68">
        <v>7</v>
      </c>
    </row>
    <row r="17" spans="2:10" ht="12.75">
      <c r="B17" s="46">
        <v>8</v>
      </c>
      <c r="C17" s="46" t="str">
        <f>IF(ISBLANK(Data!$C$12),"",Data!$C$12)</f>
        <v>Sokolova Anna</v>
      </c>
      <c r="D17" s="46">
        <f>IF(ISBLANK(Data!$D$12),"",Data!$D$12)</f>
        <v>2002</v>
      </c>
      <c r="E17" s="46" t="str">
        <f>IF(ISBLANK(Data!$F$12),"",Data!$F$12)</f>
        <v>RUS Dmitrov</v>
      </c>
      <c r="F17" s="48">
        <f>'Вид 1'!$L$34</f>
        <v>14.033333333333333</v>
      </c>
      <c r="G17" s="48">
        <f>'Вид 2'!$L$34</f>
        <v>14.633333333333331</v>
      </c>
      <c r="H17" s="48">
        <f>'Вид 3'!$L$34</f>
        <v>12.266666666666666</v>
      </c>
      <c r="I17" s="67">
        <f>SUM(F17:H17)</f>
        <v>40.93333333333333</v>
      </c>
      <c r="J17" s="68">
        <v>8</v>
      </c>
    </row>
    <row r="18" spans="2:10" ht="12.75">
      <c r="B18" s="46">
        <v>9</v>
      </c>
      <c r="C18" s="46" t="str">
        <f>IF(ISBLANK(Data!$C$18),"",Data!$C$18)</f>
        <v>Kemelova Kristina</v>
      </c>
      <c r="D18" s="46">
        <f>IF(ISBLANK(Data!$D$18),"",Data!$D$18)</f>
        <v>2002</v>
      </c>
      <c r="E18" s="46" t="str">
        <f>IF(ISBLANK(Data!$F$18),"",Data!$F$18)</f>
        <v>RUS St.Peterburg</v>
      </c>
      <c r="F18" s="48">
        <f>'Вид 1'!$L$36</f>
        <v>13.9</v>
      </c>
      <c r="G18" s="48">
        <f>'Вид 2'!$L$36</f>
        <v>12.349999999999998</v>
      </c>
      <c r="H18" s="48">
        <f>'Вид 3'!$L$36</f>
        <v>13.75</v>
      </c>
      <c r="I18" s="67">
        <f>SUM(F18:H18)</f>
        <v>40</v>
      </c>
      <c r="J18" s="68">
        <v>9</v>
      </c>
    </row>
    <row r="19" spans="2:10" ht="12.75">
      <c r="B19" s="46">
        <v>10</v>
      </c>
      <c r="C19" s="46" t="str">
        <f>IF(ISBLANK(Data!$C$20),"",Data!$C$20)</f>
        <v>Aupova Ekaterina</v>
      </c>
      <c r="D19" s="46">
        <f>IF(ISBLANK(Data!$D$20),"",Data!$D$20)</f>
        <v>2002</v>
      </c>
      <c r="E19" s="46" t="str">
        <f>IF(ISBLANK(Data!$F$20),"",Data!$F$20)</f>
        <v>RUS St.Peterburg</v>
      </c>
      <c r="F19" s="48">
        <f>'Вид 1'!$L$16</f>
        <v>14.099999999999998</v>
      </c>
      <c r="G19" s="48">
        <f>'Вид 2'!$L$16</f>
        <v>13.416666666666666</v>
      </c>
      <c r="H19" s="48">
        <f>'Вид 3'!$L$16</f>
        <v>12.049999999999999</v>
      </c>
      <c r="I19" s="67">
        <f>SUM(F19:H19)</f>
        <v>39.56666666666666</v>
      </c>
      <c r="J19" s="68">
        <v>10</v>
      </c>
    </row>
    <row r="20" spans="2:10" ht="12.75">
      <c r="B20" s="46">
        <v>11</v>
      </c>
      <c r="C20" s="46" t="str">
        <f>IF(ISBLANK(Data!$C$21),"",Data!$C$21)</f>
        <v>Sadomskaya Olga</v>
      </c>
      <c r="D20" s="46">
        <f>IF(ISBLANK(Data!$D$21),"",Data!$D$21)</f>
        <v>2002</v>
      </c>
      <c r="E20" s="46" t="str">
        <f>IF(ISBLANK(Data!$F$21),"",Data!$F$21)</f>
        <v>RUS Dmitrov</v>
      </c>
      <c r="F20" s="48">
        <f>'Вид 1'!$L$38</f>
        <v>14.8</v>
      </c>
      <c r="G20" s="48">
        <f>'Вид 2'!$L$38</f>
        <v>10.783333333333331</v>
      </c>
      <c r="H20" s="48">
        <f>'Вид 3'!$L$38</f>
        <v>13.85</v>
      </c>
      <c r="I20" s="67">
        <f>SUM(F20:H20)</f>
        <v>39.43333333333333</v>
      </c>
      <c r="J20" s="68">
        <v>11</v>
      </c>
    </row>
    <row r="21" spans="2:10" ht="12.75">
      <c r="B21" s="46">
        <v>12</v>
      </c>
      <c r="C21" s="46" t="str">
        <f>IF(ISBLANK(Data!$C$17),"",Data!$C$17)</f>
        <v>Kyznetcova Polina</v>
      </c>
      <c r="D21" s="46">
        <f>IF(ISBLANK(Data!$D$17),"",Data!$D$17)</f>
        <v>2002</v>
      </c>
      <c r="E21" s="46" t="str">
        <f>IF(ISBLANK(Data!$F$17),"",Data!$F$17)</f>
        <v>RUS St.Peterburg</v>
      </c>
      <c r="F21" s="48">
        <f>'Вид 1'!$L$22</f>
        <v>14.933333333333334</v>
      </c>
      <c r="G21" s="48">
        <f>'Вид 2'!$L$22</f>
        <v>11.583333333333332</v>
      </c>
      <c r="H21" s="48">
        <f>'Вид 3'!$L$22</f>
        <v>12.733333333333334</v>
      </c>
      <c r="I21" s="67">
        <f>SUM(F21:H21)</f>
        <v>39.25</v>
      </c>
      <c r="J21" s="68">
        <v>12</v>
      </c>
    </row>
    <row r="22" spans="2:10" ht="12.75">
      <c r="B22" s="46">
        <v>13</v>
      </c>
      <c r="C22" s="46" t="str">
        <f>IF(ISBLANK(Data!$C$16),"",Data!$C$16)</f>
        <v>Gorbatina Valeriya</v>
      </c>
      <c r="D22" s="46">
        <f>IF(ISBLANK(Data!$D$16),"",Data!$D$16)</f>
        <v>2002</v>
      </c>
      <c r="E22" s="46" t="str">
        <f>IF(ISBLANK(Data!$F$16),"",Data!$F$16)</f>
        <v>RUS Kaluga</v>
      </c>
      <c r="F22" s="48">
        <f>'Вид 1'!$L$10</f>
        <v>13.55</v>
      </c>
      <c r="G22" s="48">
        <f>'Вид 2'!$L$10</f>
        <v>12.23333333333333</v>
      </c>
      <c r="H22" s="48">
        <f>'Вид 3'!$L$10</f>
        <v>12.799999999999997</v>
      </c>
      <c r="I22" s="67">
        <f>SUM(F22:H22)</f>
        <v>38.58333333333333</v>
      </c>
      <c r="J22" s="68">
        <v>13</v>
      </c>
    </row>
    <row r="23" spans="2:10" ht="12.75">
      <c r="B23" s="46">
        <v>14</v>
      </c>
      <c r="C23" s="46" t="str">
        <f>IF(ISBLANK(Data!$C$13),"",Data!$C$13)</f>
        <v>Komarova Alena</v>
      </c>
      <c r="D23" s="46">
        <f>IF(ISBLANK(Data!$D$13),"",Data!$D$13)</f>
        <v>2002</v>
      </c>
      <c r="E23" s="46" t="str">
        <f>IF(ISBLANK(Data!$F$13),"",Data!$F$13)</f>
        <v>RUS Ekaterinburg</v>
      </c>
      <c r="F23" s="48">
        <f>'Вид 1'!$L$28</f>
        <v>14.15</v>
      </c>
      <c r="G23" s="48">
        <f>'Вид 2'!$L$28</f>
        <v>11.466666666666665</v>
      </c>
      <c r="H23" s="48">
        <f>'Вид 3'!$L$28</f>
        <v>12.633333333333333</v>
      </c>
      <c r="I23" s="67">
        <f>SUM(F23:H23)</f>
        <v>38.25</v>
      </c>
      <c r="J23" s="68">
        <v>14</v>
      </c>
    </row>
    <row r="24" spans="2:10" ht="12.75">
      <c r="B24" s="46">
        <v>15</v>
      </c>
      <c r="C24" s="46" t="str">
        <f>IF(ISBLANK(Data!$C$15),"",Data!$C$15)</f>
        <v>Pronina Ramina</v>
      </c>
      <c r="D24" s="46">
        <f>IF(ISBLANK(Data!$D$15),"",Data!$D$15)</f>
        <v>2002</v>
      </c>
      <c r="E24" s="46" t="str">
        <f>IF(ISBLANK(Data!$F$15),"",Data!$F$15)</f>
        <v>RUS Kazan</v>
      </c>
      <c r="F24" s="48">
        <f>'Вид 1'!$L$30</f>
        <v>13.083333333333332</v>
      </c>
      <c r="G24" s="48">
        <f>'Вид 2'!$L$30</f>
        <v>10.183333333333335</v>
      </c>
      <c r="H24" s="48">
        <f>'Вид 3'!$L$30</f>
        <v>11.883333333333335</v>
      </c>
      <c r="I24" s="67">
        <f>SUM(F24:H24)</f>
        <v>35.15</v>
      </c>
      <c r="J24" s="68">
        <v>15</v>
      </c>
    </row>
    <row r="27" spans="2:11" ht="15.75">
      <c r="B27" s="64" t="s">
        <v>62</v>
      </c>
      <c r="C27" s="64"/>
      <c r="D27" s="65"/>
      <c r="E27" s="66" t="s">
        <v>63</v>
      </c>
      <c r="F27" s="66"/>
      <c r="G27" s="66"/>
      <c r="H27" s="66"/>
      <c r="I27" s="66"/>
      <c r="J27" s="66"/>
      <c r="K27" s="66"/>
    </row>
    <row r="28" spans="2:10" ht="15">
      <c r="B28" s="65"/>
      <c r="C28" s="65"/>
      <c r="D28" s="65"/>
      <c r="E28" s="65"/>
      <c r="F28" s="65"/>
      <c r="G28" s="65"/>
      <c r="H28" s="65"/>
      <c r="I28" s="65"/>
      <c r="J28" s="65"/>
    </row>
    <row r="29" spans="2:10" ht="15.75">
      <c r="B29" s="64" t="s">
        <v>64</v>
      </c>
      <c r="C29" s="64"/>
      <c r="D29" s="65"/>
      <c r="E29" s="66" t="s">
        <v>65</v>
      </c>
      <c r="F29" s="66"/>
      <c r="G29" s="66"/>
      <c r="H29" s="66"/>
      <c r="I29" s="66"/>
      <c r="J29" s="66"/>
    </row>
  </sheetData>
  <sheetProtection/>
  <protectedRanges>
    <protectedRange sqref="D7" name="Диапазон9_1_3"/>
  </protectedRanges>
  <mergeCells count="4">
    <mergeCell ref="B1:I4"/>
    <mergeCell ref="D7:G7"/>
    <mergeCell ref="E27:K27"/>
    <mergeCell ref="E29:J29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Lesha</dc:creator>
  <cp:keywords/>
  <dc:description/>
  <cp:lastModifiedBy>Спартак</cp:lastModifiedBy>
  <cp:lastPrinted>2014-04-19T06:27:09Z</cp:lastPrinted>
  <dcterms:created xsi:type="dcterms:W3CDTF">2012-12-18T14:05:04Z</dcterms:created>
  <dcterms:modified xsi:type="dcterms:W3CDTF">2014-04-19T06:34:36Z</dcterms:modified>
  <cp:category/>
  <cp:version/>
  <cp:contentType/>
  <cp:contentStatus/>
</cp:coreProperties>
</file>